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251" activeTab="1"/>
  </bookViews>
  <sheets>
    <sheet name="NAPOLI" sheetId="1" r:id="rId1"/>
    <sheet name="CASTELLAMMARE" sheetId="2" r:id="rId2"/>
  </sheets>
  <definedNames/>
  <calcPr fullCalcOnLoad="1"/>
</workbook>
</file>

<file path=xl/sharedStrings.xml><?xml version="1.0" encoding="utf-8"?>
<sst xmlns="http://schemas.openxmlformats.org/spreadsheetml/2006/main" count="74" uniqueCount="33">
  <si>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</si>
  <si>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</si>
  <si>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</si>
  <si>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</si>
  <si>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</si>
  <si>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</si>
  <si>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</si>
  <si>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</si>
  <si>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</si>
  <si>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</si>
  <si>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</si>
  <si>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</si>
  <si>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</si>
  <si>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</si>
  <si>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</si>
  <si>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</si>
  <si>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</si>
  <si>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</si>
  <si>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</si>
  <si>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</si>
  <si>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</si>
  <si>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</si>
  <si>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</si>
  <si>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</si>
  <si>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</si>
  <si>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</si>
  <si>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</si>
  <si>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</si>
  <si>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</si>
  <si>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>Concessioni demaniali anno 2017</t>
  </si>
  <si>
    <t xml:space="preserve">AUTORITA' DI SISTEMA PORTUALE </t>
  </si>
  <si>
    <t>PORTO DI NAPOLI</t>
  </si>
  <si>
    <t>PORTO DI CASTELLAMMARE DI STABIA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</si>
</sst>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"/>
    <numFmt numFmtId="174" formatCode="0.000"/>
    <numFmt numFmtId="175" formatCode="0.0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8" fillId="33" borderId="46" xfId="0" applyNumberFormat="1" applyFont="1" applyFill="1" applyBorder="1" applyAlignment="1" applyProtection="1">
      <alignment horizontal="center" vertical="center" wrapText="1"/>
      <protection/>
    </xf>
    <xf numFmtId="3" fontId="8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33" borderId="48" xfId="0" applyNumberFormat="1" applyFont="1" applyFill="1" applyBorder="1" applyAlignment="1" applyProtection="1">
      <alignment horizontal="left" vertical="center"/>
      <protection/>
    </xf>
    <xf numFmtId="3" fontId="7" fillId="33" borderId="49" xfId="0" applyNumberFormat="1" applyFont="1" applyFill="1" applyBorder="1" applyAlignment="1" applyProtection="1">
      <alignment horizontal="left" vertical="center"/>
      <protection/>
    </xf>
    <xf numFmtId="3" fontId="7" fillId="33" borderId="50" xfId="0" applyNumberFormat="1" applyFont="1" applyFill="1" applyBorder="1" applyAlignment="1" applyProtection="1">
      <alignment horizontal="left" vertical="center"/>
      <protection/>
    </xf>
    <xf numFmtId="3" fontId="3" fillId="33" borderId="38" xfId="0" applyNumberFormat="1" applyFont="1" applyFill="1" applyBorder="1" applyAlignment="1" applyProtection="1">
      <alignment horizontal="left" vertical="center"/>
      <protection/>
    </xf>
    <xf numFmtId="3" fontId="3" fillId="33" borderId="49" xfId="0" applyNumberFormat="1" applyFont="1" applyFill="1" applyBorder="1" applyAlignment="1" applyProtection="1">
      <alignment horizontal="left" vertical="center"/>
      <protection/>
    </xf>
    <xf numFmtId="3" fontId="7" fillId="33" borderId="51" xfId="0" applyNumberFormat="1" applyFont="1" applyFill="1" applyBorder="1" applyAlignment="1" applyProtection="1">
      <alignment horizontal="left" vertical="center"/>
      <protection/>
    </xf>
    <xf numFmtId="0" fontId="0" fillId="0" borderId="52" xfId="0" applyBorder="1" applyAlignment="1">
      <alignment/>
    </xf>
    <xf numFmtId="3" fontId="3" fillId="33" borderId="42" xfId="0" applyNumberFormat="1" applyFont="1" applyFill="1" applyBorder="1" applyAlignment="1" applyProtection="1">
      <alignment vertical="center"/>
      <protection/>
    </xf>
    <xf numFmtId="175" fontId="0" fillId="0" borderId="0" xfId="0" applyNumberFormat="1" applyAlignment="1">
      <alignment/>
    </xf>
    <xf numFmtId="3" fontId="3" fillId="33" borderId="53" xfId="0" applyNumberFormat="1" applyFont="1" applyFill="1" applyBorder="1" applyAlignment="1" applyProtection="1">
      <alignment horizontal="center" vertical="center" wrapText="1"/>
      <protection/>
    </xf>
    <xf numFmtId="3" fontId="3" fillId="33" borderId="54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7" xfId="0" applyNumberFormat="1" applyFont="1" applyFill="1" applyBorder="1" applyAlignment="1" applyProtection="1">
      <alignment horizontal="center" vertical="center"/>
      <protection/>
    </xf>
    <xf numFmtId="3" fontId="9" fillId="33" borderId="55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7" xfId="0" applyNumberFormat="1" applyFont="1" applyFill="1" applyBorder="1" applyAlignment="1" applyProtection="1">
      <alignment horizontal="center" vertical="center" wrapText="1"/>
      <protection/>
    </xf>
    <xf numFmtId="3" fontId="8" fillId="33" borderId="56" xfId="0" applyNumberFormat="1" applyFont="1" applyFill="1" applyBorder="1" applyAlignment="1" applyProtection="1">
      <alignment horizontal="center" vertical="center" wrapText="1"/>
      <protection/>
    </xf>
    <xf numFmtId="3" fontId="3" fillId="33" borderId="38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9" fillId="33" borderId="57" xfId="0" applyNumberFormat="1" applyFont="1" applyFill="1" applyBorder="1" applyAlignment="1" applyProtection="1">
      <alignment horizontal="center" vertical="center"/>
      <protection/>
    </xf>
    <xf numFmtId="3" fontId="9" fillId="33" borderId="58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9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24.28125" style="0" bestFit="1" customWidth="1"/>
    <col min="4" max="4" width="11.28125" style="0" bestFit="1" customWidth="1"/>
    <col min="5" max="5" width="9.8515625" style="0" bestFit="1" customWidth="1"/>
  </cols>
  <sheetData>
    <row r="1" spans="1:10" ht="18">
      <c r="A1" s="59" t="s">
        <v>30</v>
      </c>
      <c r="C1" s="1"/>
      <c r="D1" s="1"/>
      <c r="I1" s="73"/>
      <c r="J1" s="73"/>
    </row>
    <row r="2" spans="1:4" ht="18">
      <c r="A2" s="2" t="s">
        <v>31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4" t="s">
        <v>29</v>
      </c>
      <c r="B4" s="4"/>
      <c r="C4" s="5"/>
      <c r="D4" s="5"/>
    </row>
    <row r="5" spans="1:10" ht="48">
      <c r="A5" s="74" t="s">
        <v>10</v>
      </c>
      <c r="B5" s="75"/>
      <c r="C5" s="60" t="s">
        <v>11</v>
      </c>
      <c r="D5" s="60" t="s">
        <v>27</v>
      </c>
      <c r="E5" s="61" t="s">
        <v>26</v>
      </c>
      <c r="F5" s="61" t="s">
        <v>12</v>
      </c>
      <c r="G5" s="78" t="s">
        <v>13</v>
      </c>
      <c r="H5" s="79"/>
      <c r="I5" s="78" t="s">
        <v>14</v>
      </c>
      <c r="J5" s="79"/>
    </row>
    <row r="6" spans="1:10" ht="13.5" thickBot="1">
      <c r="A6" s="76"/>
      <c r="B6" s="77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5" ht="15.75">
      <c r="A7" s="62" t="s">
        <v>18</v>
      </c>
      <c r="B7" s="13"/>
      <c r="C7" s="31">
        <f>SUM(C8:C10)</f>
        <v>12</v>
      </c>
      <c r="D7" s="32">
        <f aca="true" t="shared" si="0" ref="D7:J7">SUM(D8:D10)</f>
        <v>5036.59</v>
      </c>
      <c r="E7" s="32">
        <f t="shared" si="0"/>
        <v>0</v>
      </c>
      <c r="F7" s="32">
        <f t="shared" si="0"/>
        <v>134.63</v>
      </c>
      <c r="G7" s="32">
        <f t="shared" si="0"/>
        <v>0</v>
      </c>
      <c r="H7" s="32">
        <f t="shared" si="0"/>
        <v>0</v>
      </c>
      <c r="I7" s="32">
        <f t="shared" si="0"/>
        <v>254.26999999999998</v>
      </c>
      <c r="J7" s="32">
        <f t="shared" si="0"/>
        <v>0</v>
      </c>
      <c r="O7" s="70"/>
    </row>
    <row r="8" spans="1:10" ht="12.75">
      <c r="A8" s="63"/>
      <c r="B8" s="15" t="s">
        <v>5</v>
      </c>
      <c r="C8" s="33">
        <v>1</v>
      </c>
      <c r="D8" s="34">
        <v>4930</v>
      </c>
      <c r="E8" s="34"/>
      <c r="F8" s="34"/>
      <c r="G8" s="35"/>
      <c r="H8" s="35"/>
      <c r="I8" s="35"/>
      <c r="J8" s="35"/>
    </row>
    <row r="9" spans="1:10" ht="12.75">
      <c r="A9" s="63"/>
      <c r="B9" s="16" t="s">
        <v>0</v>
      </c>
      <c r="C9" s="56">
        <v>11</v>
      </c>
      <c r="D9" s="36">
        <f>47.04+50.55+9</f>
        <v>106.59</v>
      </c>
      <c r="E9" s="36"/>
      <c r="F9" s="36">
        <f>35.96+59.87+20.4+18.4</f>
        <v>134.63</v>
      </c>
      <c r="G9" s="37"/>
      <c r="H9" s="37"/>
      <c r="I9" s="37">
        <f>68.68+3+10.69+56.7+46.18+62.32+6.7</f>
        <v>254.26999999999998</v>
      </c>
      <c r="J9" s="37"/>
    </row>
    <row r="10" spans="1:15" ht="12.75">
      <c r="A10" s="64"/>
      <c r="B10" s="18" t="s">
        <v>8</v>
      </c>
      <c r="C10" s="57"/>
      <c r="D10" s="38"/>
      <c r="E10" s="38"/>
      <c r="F10" s="38"/>
      <c r="G10" s="39"/>
      <c r="H10" s="39"/>
      <c r="I10" s="39"/>
      <c r="J10" s="39"/>
      <c r="O10" s="70"/>
    </row>
    <row r="11" spans="1:10" ht="12.75">
      <c r="A11" s="80" t="s">
        <v>19</v>
      </c>
      <c r="B11" s="81"/>
      <c r="C11" s="40">
        <v>10</v>
      </c>
      <c r="D11" s="41">
        <f>9144.14+140</f>
        <v>9284.14</v>
      </c>
      <c r="E11" s="41">
        <v>0</v>
      </c>
      <c r="F11" s="41">
        <f>431.63+248.4+30</f>
        <v>710.03</v>
      </c>
      <c r="G11" s="42">
        <v>0</v>
      </c>
      <c r="H11" s="42">
        <v>0</v>
      </c>
      <c r="I11" s="42">
        <f>156.75+8+8+21.71+14.43+13.86+25.22+136+31.71+32.24+4.34+39.42+44.05+39.08</f>
        <v>574.8100000000001</v>
      </c>
      <c r="J11" s="42">
        <v>0</v>
      </c>
    </row>
    <row r="12" spans="1:10" ht="12.75">
      <c r="A12" s="66" t="s">
        <v>20</v>
      </c>
      <c r="B12" s="28"/>
      <c r="C12" s="40">
        <f>SUM(C13:C15)</f>
        <v>19</v>
      </c>
      <c r="D12" s="42">
        <f aca="true" t="shared" si="1" ref="D12:J12">SUM(D13:D15)</f>
        <v>112883.13</v>
      </c>
      <c r="E12" s="42">
        <f t="shared" si="1"/>
        <v>0</v>
      </c>
      <c r="F12" s="42">
        <f t="shared" si="1"/>
        <v>407.27</v>
      </c>
      <c r="G12" s="42">
        <f t="shared" si="1"/>
        <v>495.86</v>
      </c>
      <c r="H12" s="42">
        <f t="shared" si="1"/>
        <v>0</v>
      </c>
      <c r="I12" s="42">
        <f t="shared" si="1"/>
        <v>2758.05</v>
      </c>
      <c r="J12" s="42">
        <f t="shared" si="1"/>
        <v>0</v>
      </c>
    </row>
    <row r="13" spans="1:10" ht="12.75">
      <c r="A13" s="67"/>
      <c r="B13" s="15" t="s">
        <v>2</v>
      </c>
      <c r="C13" s="43">
        <v>1</v>
      </c>
      <c r="D13" s="44">
        <v>110745</v>
      </c>
      <c r="E13" s="44"/>
      <c r="F13" s="44"/>
      <c r="G13" s="35"/>
      <c r="H13" s="35"/>
      <c r="I13" s="35"/>
      <c r="J13" s="35"/>
    </row>
    <row r="14" spans="1:10" ht="12.75">
      <c r="A14" s="63"/>
      <c r="B14" s="16" t="s">
        <v>4</v>
      </c>
      <c r="C14" s="33">
        <v>1</v>
      </c>
      <c r="D14" s="36">
        <v>1092.25</v>
      </c>
      <c r="E14" s="36"/>
      <c r="F14" s="36"/>
      <c r="G14" s="45"/>
      <c r="H14" s="45"/>
      <c r="I14" s="45"/>
      <c r="J14" s="45"/>
    </row>
    <row r="15" spans="1:10" ht="12.75">
      <c r="A15" s="63"/>
      <c r="B15" s="21" t="s">
        <v>3</v>
      </c>
      <c r="C15" s="46">
        <v>17</v>
      </c>
      <c r="D15" s="38">
        <f>188+149+194+12.14+82+62.8+12.14+8.8+140+188+9</f>
        <v>1045.8799999999999</v>
      </c>
      <c r="E15" s="38"/>
      <c r="F15" s="38">
        <f>77+64+9.5+10.15+0.87+50.55+35+19.2+77+64</f>
        <v>407.27</v>
      </c>
      <c r="G15" s="39">
        <f>82.86+413</f>
        <v>495.86</v>
      </c>
      <c r="H15" s="39"/>
      <c r="I15" s="39">
        <f>224+326.8+78+107.95+34.7+142.81+182.43+98.12+103.68+35.26+298+326.8+38.8+57.9+224+478.8</f>
        <v>2758.05</v>
      </c>
      <c r="J15" s="39"/>
    </row>
    <row r="16" spans="1:10" ht="15.75">
      <c r="A16" s="65" t="s">
        <v>21</v>
      </c>
      <c r="B16" s="19"/>
      <c r="C16" s="40">
        <f aca="true" t="shared" si="2" ref="C16:J16">SUM(C17:C18)</f>
        <v>20</v>
      </c>
      <c r="D16" s="42">
        <f t="shared" si="2"/>
        <v>10799.22</v>
      </c>
      <c r="E16" s="42">
        <f t="shared" si="2"/>
        <v>10854</v>
      </c>
      <c r="F16" s="42">
        <f t="shared" si="2"/>
        <v>1306.25</v>
      </c>
      <c r="G16" s="42">
        <f t="shared" si="2"/>
        <v>24.82</v>
      </c>
      <c r="H16" s="42">
        <f t="shared" si="2"/>
        <v>0</v>
      </c>
      <c r="I16" s="42">
        <f t="shared" si="2"/>
        <v>101</v>
      </c>
      <c r="J16" s="42">
        <f t="shared" si="2"/>
        <v>0</v>
      </c>
    </row>
    <row r="17" spans="1:10" ht="12.75">
      <c r="A17" s="63"/>
      <c r="B17" s="15" t="s">
        <v>9</v>
      </c>
      <c r="C17" s="47">
        <v>10</v>
      </c>
      <c r="D17" s="44">
        <f>59.5+6+18.23+303+3088+143+2500+130.5+131.13+16.05+4271</f>
        <v>10666.41</v>
      </c>
      <c r="E17" s="44">
        <f>3635+1040+700</f>
        <v>5375</v>
      </c>
      <c r="F17" s="44">
        <f>641+50.75</f>
        <v>691.75</v>
      </c>
      <c r="G17" s="35">
        <v>24.82</v>
      </c>
      <c r="H17" s="35"/>
      <c r="I17" s="35">
        <v>0</v>
      </c>
      <c r="J17" s="35"/>
    </row>
    <row r="18" spans="1:10" ht="12.75">
      <c r="A18" s="63"/>
      <c r="B18" s="18" t="s">
        <v>6</v>
      </c>
      <c r="C18" s="48">
        <v>10</v>
      </c>
      <c r="D18" s="38">
        <v>132.81</v>
      </c>
      <c r="E18" s="38">
        <f>328+168+170+288+2500+2025</f>
        <v>5479</v>
      </c>
      <c r="F18" s="38">
        <f>4.5+360+250</f>
        <v>614.5</v>
      </c>
      <c r="G18" s="39"/>
      <c r="H18" s="39"/>
      <c r="I18" s="39">
        <f>61+40</f>
        <v>101</v>
      </c>
      <c r="J18" s="39"/>
    </row>
    <row r="19" spans="1:10" ht="12.75">
      <c r="A19" s="80" t="s">
        <v>22</v>
      </c>
      <c r="B19" s="81"/>
      <c r="C19" s="40">
        <v>1</v>
      </c>
      <c r="D19" s="41">
        <v>0</v>
      </c>
      <c r="E19" s="41">
        <v>182400</v>
      </c>
      <c r="F19" s="41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2.75">
      <c r="A20" s="65" t="s">
        <v>23</v>
      </c>
      <c r="B20" s="27"/>
      <c r="C20" s="40">
        <f>SUM(C21:C23)</f>
        <v>7</v>
      </c>
      <c r="D20" s="42">
        <f aca="true" t="shared" si="3" ref="D20:J20">SUM(D21:D23)</f>
        <v>241</v>
      </c>
      <c r="E20" s="42">
        <f t="shared" si="3"/>
        <v>0</v>
      </c>
      <c r="F20" s="42">
        <f t="shared" si="3"/>
        <v>6</v>
      </c>
      <c r="G20" s="42">
        <f t="shared" si="3"/>
        <v>22313.9</v>
      </c>
      <c r="H20" s="42">
        <f t="shared" si="3"/>
        <v>0</v>
      </c>
      <c r="I20" s="42">
        <f>SUM(I21:I23)</f>
        <v>1565.5500000000002</v>
      </c>
      <c r="J20" s="42">
        <f t="shared" si="3"/>
        <v>0</v>
      </c>
    </row>
    <row r="21" spans="1:10" ht="12.75">
      <c r="A21" s="66"/>
      <c r="B21" s="15" t="s">
        <v>7</v>
      </c>
      <c r="C21" s="43">
        <v>2</v>
      </c>
      <c r="D21" s="44">
        <v>0</v>
      </c>
      <c r="E21" s="44"/>
      <c r="F21" s="44"/>
      <c r="G21" s="35"/>
      <c r="H21" s="35"/>
      <c r="I21" s="35">
        <f>159.32+451.73+143</f>
        <v>754.05</v>
      </c>
      <c r="J21" s="68"/>
    </row>
    <row r="22" spans="1:10" ht="12.75">
      <c r="A22" s="66"/>
      <c r="B22" s="16" t="s">
        <v>1</v>
      </c>
      <c r="C22" s="49">
        <v>4</v>
      </c>
      <c r="D22" s="36">
        <v>241</v>
      </c>
      <c r="E22" s="36"/>
      <c r="F22" s="36">
        <v>6</v>
      </c>
      <c r="G22" s="37">
        <f>9350+700+482+12+90+173+7+10485+989+25.9</f>
        <v>22313.9</v>
      </c>
      <c r="H22" s="37"/>
      <c r="I22" s="37"/>
      <c r="J22" s="37"/>
    </row>
    <row r="23" spans="1:10" ht="12.75">
      <c r="A23" s="66"/>
      <c r="B23" s="21" t="s">
        <v>28</v>
      </c>
      <c r="C23" s="48">
        <v>1</v>
      </c>
      <c r="D23" s="38"/>
      <c r="E23" s="38"/>
      <c r="F23" s="38"/>
      <c r="G23" s="39"/>
      <c r="H23" s="39"/>
      <c r="I23" s="39">
        <f>588+107.7+68.1+11.6+26.6+9.5</f>
        <v>811.5000000000001</v>
      </c>
      <c r="J23" s="39"/>
    </row>
    <row r="24" spans="1:10" ht="13.5" thickBot="1">
      <c r="A24" s="69" t="s">
        <v>24</v>
      </c>
      <c r="B24" s="30"/>
      <c r="C24" s="50">
        <v>8</v>
      </c>
      <c r="D24" s="51">
        <f>377+1551.49+167+7.71+5042+37.73+18.18+80.62</f>
        <v>7281.73</v>
      </c>
      <c r="E24" s="51">
        <v>0</v>
      </c>
      <c r="F24" s="51">
        <v>0</v>
      </c>
      <c r="G24" s="52">
        <v>600</v>
      </c>
      <c r="H24" s="52">
        <v>0</v>
      </c>
      <c r="I24" s="52">
        <v>39.92</v>
      </c>
      <c r="J24" s="52">
        <v>0</v>
      </c>
    </row>
    <row r="25" spans="1:10" ht="13.5" thickBot="1">
      <c r="A25" s="71" t="s">
        <v>25</v>
      </c>
      <c r="B25" s="72"/>
      <c r="C25" s="53">
        <f>C7+C11+C12+C16+C19+C20+C24</f>
        <v>77</v>
      </c>
      <c r="D25" s="54">
        <f aca="true" t="shared" si="4" ref="D25:J25">D7+D11+D12+D16+D19+D20+D24</f>
        <v>145525.81</v>
      </c>
      <c r="E25" s="54">
        <f t="shared" si="4"/>
        <v>193254</v>
      </c>
      <c r="F25" s="54">
        <f t="shared" si="4"/>
        <v>2564.18</v>
      </c>
      <c r="G25" s="55">
        <f t="shared" si="4"/>
        <v>23434.58</v>
      </c>
      <c r="H25" s="55">
        <f t="shared" si="4"/>
        <v>0</v>
      </c>
      <c r="I25" s="55">
        <f t="shared" si="4"/>
        <v>5293.6</v>
      </c>
      <c r="J25" s="55">
        <f t="shared" si="4"/>
        <v>0</v>
      </c>
    </row>
    <row r="26" ht="13.5" thickTop="1"/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10.57421875" style="0" customWidth="1"/>
    <col min="2" max="2" width="23.7109375" style="0" customWidth="1"/>
    <col min="3" max="3" width="11.28125" style="0" customWidth="1"/>
    <col min="4" max="4" width="9.8515625" style="0" bestFit="1" customWidth="1"/>
  </cols>
  <sheetData>
    <row r="1" spans="1:10" ht="18">
      <c r="A1" s="59" t="s">
        <v>30</v>
      </c>
      <c r="C1" s="1"/>
      <c r="D1" s="1"/>
      <c r="I1" s="73"/>
      <c r="J1" s="73"/>
    </row>
    <row r="2" spans="1:4" ht="18">
      <c r="A2" s="2" t="s">
        <v>32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4" t="s">
        <v>29</v>
      </c>
      <c r="B4" s="6"/>
      <c r="C4" s="7"/>
      <c r="D4" s="7"/>
    </row>
    <row r="5" spans="1:10" ht="48.75" thickTop="1">
      <c r="A5" s="82" t="s">
        <v>10</v>
      </c>
      <c r="B5" s="83"/>
      <c r="C5" s="23" t="s">
        <v>11</v>
      </c>
      <c r="D5" s="23" t="s">
        <v>27</v>
      </c>
      <c r="E5" s="58" t="s">
        <v>26</v>
      </c>
      <c r="F5" s="58" t="s">
        <v>12</v>
      </c>
      <c r="G5" s="85" t="s">
        <v>13</v>
      </c>
      <c r="H5" s="86"/>
      <c r="I5" s="85" t="s">
        <v>14</v>
      </c>
      <c r="J5" s="86"/>
    </row>
    <row r="6" spans="1:10" ht="13.5" thickBot="1">
      <c r="A6" s="84"/>
      <c r="B6" s="77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5" t="s">
        <v>18</v>
      </c>
      <c r="B7" s="13"/>
      <c r="C7" s="31">
        <f>SUM(C8:C10)</f>
        <v>0</v>
      </c>
      <c r="D7" s="32">
        <f aca="true" t="shared" si="0" ref="D7:J7">SUM(D8:D10)</f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0" ht="12.75">
      <c r="A8" s="14"/>
      <c r="B8" s="15" t="s">
        <v>5</v>
      </c>
      <c r="C8" s="33"/>
      <c r="D8" s="34"/>
      <c r="E8" s="34"/>
      <c r="F8" s="34"/>
      <c r="G8" s="35"/>
      <c r="H8" s="35"/>
      <c r="I8" s="35"/>
      <c r="J8" s="35"/>
    </row>
    <row r="9" spans="1:10" ht="12.75">
      <c r="A9" s="14"/>
      <c r="B9" s="16" t="s">
        <v>0</v>
      </c>
      <c r="C9" s="56"/>
      <c r="D9" s="36"/>
      <c r="E9" s="36"/>
      <c r="F9" s="36"/>
      <c r="G9" s="37"/>
      <c r="H9" s="37"/>
      <c r="I9" s="37"/>
      <c r="J9" s="37"/>
    </row>
    <row r="10" spans="1:10" ht="12.75">
      <c r="A10" s="17"/>
      <c r="B10" s="18" t="s">
        <v>8</v>
      </c>
      <c r="C10" s="57"/>
      <c r="D10" s="38"/>
      <c r="E10" s="38"/>
      <c r="F10" s="38"/>
      <c r="G10" s="39"/>
      <c r="H10" s="39"/>
      <c r="I10" s="39"/>
      <c r="J10" s="39"/>
    </row>
    <row r="11" spans="1:10" ht="12.75">
      <c r="A11" s="87" t="s">
        <v>19</v>
      </c>
      <c r="B11" s="81"/>
      <c r="C11" s="40">
        <v>0</v>
      </c>
      <c r="D11" s="41">
        <v>0</v>
      </c>
      <c r="E11" s="41">
        <v>0</v>
      </c>
      <c r="F11" s="41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2.75">
      <c r="A12" s="22" t="s">
        <v>20</v>
      </c>
      <c r="B12" s="28"/>
      <c r="C12" s="40">
        <f>SUM(C13:C15)</f>
        <v>0</v>
      </c>
      <c r="D12" s="42">
        <f aca="true" t="shared" si="1" ref="D12:J12">SUM(D13:D15)</f>
        <v>0</v>
      </c>
      <c r="E12" s="42">
        <f t="shared" si="1"/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</row>
    <row r="13" spans="1:10" ht="12.75">
      <c r="A13" s="20"/>
      <c r="B13" s="15" t="s">
        <v>2</v>
      </c>
      <c r="C13" s="43"/>
      <c r="D13" s="44"/>
      <c r="E13" s="44"/>
      <c r="F13" s="44"/>
      <c r="G13" s="35"/>
      <c r="H13" s="35"/>
      <c r="I13" s="35"/>
      <c r="J13" s="35"/>
    </row>
    <row r="14" spans="1:10" ht="12.75">
      <c r="A14" s="14"/>
      <c r="B14" s="16" t="s">
        <v>4</v>
      </c>
      <c r="C14" s="33"/>
      <c r="D14" s="36"/>
      <c r="E14" s="36"/>
      <c r="F14" s="36"/>
      <c r="G14" s="45"/>
      <c r="H14" s="45"/>
      <c r="I14" s="45"/>
      <c r="J14" s="45"/>
    </row>
    <row r="15" spans="1:10" ht="12.75">
      <c r="A15" s="14"/>
      <c r="B15" s="21" t="s">
        <v>3</v>
      </c>
      <c r="C15" s="46"/>
      <c r="D15" s="38"/>
      <c r="E15" s="38"/>
      <c r="F15" s="38"/>
      <c r="G15" s="39"/>
      <c r="H15" s="39"/>
      <c r="I15" s="39"/>
      <c r="J15" s="39"/>
    </row>
    <row r="16" spans="1:10" ht="15.75">
      <c r="A16" s="26" t="s">
        <v>21</v>
      </c>
      <c r="B16" s="19"/>
      <c r="C16" s="40">
        <f>SUM(C17:C18)</f>
        <v>6</v>
      </c>
      <c r="D16" s="42">
        <f aca="true" t="shared" si="2" ref="D16:I16">SUM(D17:D18)</f>
        <v>1691.15</v>
      </c>
      <c r="E16" s="42">
        <f t="shared" si="2"/>
        <v>18860.48</v>
      </c>
      <c r="F16" s="42">
        <f t="shared" si="2"/>
        <v>567.75</v>
      </c>
      <c r="G16" s="42">
        <f t="shared" si="2"/>
        <v>630.5</v>
      </c>
      <c r="H16" s="42">
        <f t="shared" si="2"/>
        <v>0</v>
      </c>
      <c r="I16" s="42">
        <f t="shared" si="2"/>
        <v>1638.4</v>
      </c>
      <c r="J16" s="42">
        <f>SUM(J17:J18)</f>
        <v>0</v>
      </c>
    </row>
    <row r="17" spans="1:10" ht="12.75">
      <c r="A17" s="14"/>
      <c r="B17" s="15" t="s">
        <v>9</v>
      </c>
      <c r="C17" s="47">
        <v>4</v>
      </c>
      <c r="D17" s="44">
        <f>139.54+99.36</f>
        <v>238.89999999999998</v>
      </c>
      <c r="E17" s="44">
        <v>400.48</v>
      </c>
      <c r="F17" s="44">
        <f>198+187.35+67.5+28.7+6.2</f>
        <v>487.75</v>
      </c>
      <c r="G17" s="35"/>
      <c r="H17" s="35"/>
      <c r="I17" s="35">
        <v>807.57</v>
      </c>
      <c r="J17" s="35"/>
    </row>
    <row r="18" spans="1:10" ht="12.75">
      <c r="A18" s="14"/>
      <c r="B18" s="18" t="s">
        <v>6</v>
      </c>
      <c r="C18" s="48">
        <v>2</v>
      </c>
      <c r="D18" s="38">
        <f>1007+215+142.25+88</f>
        <v>1452.25</v>
      </c>
      <c r="E18" s="38">
        <v>18460</v>
      </c>
      <c r="F18" s="38">
        <v>80</v>
      </c>
      <c r="G18" s="39">
        <f>10+21+19.5+580</f>
        <v>630.5</v>
      </c>
      <c r="H18" s="39"/>
      <c r="I18" s="39">
        <f>428.02+29.5+144+229.31</f>
        <v>830.8299999999999</v>
      </c>
      <c r="J18" s="39"/>
    </row>
    <row r="19" spans="1:10" ht="12.75">
      <c r="A19" s="87" t="s">
        <v>22</v>
      </c>
      <c r="B19" s="81"/>
      <c r="C19" s="40">
        <v>3</v>
      </c>
      <c r="D19" s="41">
        <f>23496.27+49845.78+44324.19</f>
        <v>117666.24</v>
      </c>
      <c r="E19" s="41">
        <v>0</v>
      </c>
      <c r="F19" s="41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2.75">
      <c r="A20" s="26" t="s">
        <v>23</v>
      </c>
      <c r="B20" s="27"/>
      <c r="C20" s="40">
        <f>SUM(C21:C23)</f>
        <v>1</v>
      </c>
      <c r="D20" s="42">
        <f aca="true" t="shared" si="3" ref="D20:J20">SUM(D21:D23)</f>
        <v>0</v>
      </c>
      <c r="E20" s="42">
        <f t="shared" si="3"/>
        <v>0</v>
      </c>
      <c r="F20" s="42">
        <f t="shared" si="3"/>
        <v>0</v>
      </c>
      <c r="G20" s="42">
        <f t="shared" si="3"/>
        <v>0</v>
      </c>
      <c r="H20" s="42">
        <f t="shared" si="3"/>
        <v>0</v>
      </c>
      <c r="I20" s="42">
        <f t="shared" si="3"/>
        <v>47</v>
      </c>
      <c r="J20" s="42">
        <f t="shared" si="3"/>
        <v>0</v>
      </c>
    </row>
    <row r="21" spans="1:10" ht="12.75">
      <c r="A21" s="22"/>
      <c r="B21" s="15" t="s">
        <v>7</v>
      </c>
      <c r="C21" s="43">
        <v>1</v>
      </c>
      <c r="D21" s="44"/>
      <c r="E21" s="44"/>
      <c r="F21" s="44"/>
      <c r="G21" s="35"/>
      <c r="H21" s="35"/>
      <c r="I21" s="35">
        <v>47</v>
      </c>
      <c r="J21" s="35"/>
    </row>
    <row r="22" spans="1:10" ht="12.75">
      <c r="A22" s="22"/>
      <c r="B22" s="16" t="s">
        <v>1</v>
      </c>
      <c r="C22" s="49"/>
      <c r="D22" s="36"/>
      <c r="E22" s="36"/>
      <c r="F22" s="36"/>
      <c r="G22" s="37"/>
      <c r="H22" s="37"/>
      <c r="I22" s="37"/>
      <c r="J22" s="37"/>
    </row>
    <row r="23" spans="1:10" ht="12.75">
      <c r="A23" s="22"/>
      <c r="B23" s="21" t="s">
        <v>28</v>
      </c>
      <c r="C23" s="48"/>
      <c r="D23" s="38"/>
      <c r="E23" s="38"/>
      <c r="F23" s="38"/>
      <c r="G23" s="39"/>
      <c r="H23" s="39"/>
      <c r="I23" s="39"/>
      <c r="J23" s="39"/>
    </row>
    <row r="24" spans="1:10" ht="13.5" thickBot="1">
      <c r="A24" s="29" t="s">
        <v>24</v>
      </c>
      <c r="B24" s="30"/>
      <c r="C24" s="50">
        <v>0</v>
      </c>
      <c r="D24" s="51">
        <v>0</v>
      </c>
      <c r="E24" s="51">
        <v>0</v>
      </c>
      <c r="F24" s="51">
        <v>0</v>
      </c>
      <c r="G24" s="52">
        <v>0</v>
      </c>
      <c r="H24" s="52">
        <v>0</v>
      </c>
      <c r="I24" s="52">
        <v>0</v>
      </c>
      <c r="J24" s="52">
        <v>0</v>
      </c>
    </row>
    <row r="25" spans="1:10" ht="13.5" thickBot="1">
      <c r="A25" s="71" t="s">
        <v>25</v>
      </c>
      <c r="B25" s="72"/>
      <c r="C25" s="53">
        <f>C7+C11+C12+C16+C19+C20+C24</f>
        <v>10</v>
      </c>
      <c r="D25" s="54">
        <f aca="true" t="shared" si="4" ref="D25:J25">D7+D11+D12+D16+D19+D20+D24</f>
        <v>119357.39</v>
      </c>
      <c r="E25" s="54">
        <f t="shared" si="4"/>
        <v>18860.48</v>
      </c>
      <c r="F25" s="54">
        <f t="shared" si="4"/>
        <v>567.75</v>
      </c>
      <c r="G25" s="55">
        <f t="shared" si="4"/>
        <v>630.5</v>
      </c>
      <c r="H25" s="55">
        <f t="shared" si="4"/>
        <v>0</v>
      </c>
      <c r="I25" s="55">
        <f t="shared" si="4"/>
        <v>1685.4</v>
      </c>
      <c r="J25" s="55">
        <f t="shared" si="4"/>
        <v>0</v>
      </c>
    </row>
    <row r="26" ht="13.5" thickTop="1"/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 Tranchino</dc:creator>
  <cp:keywords/>
  <dc:description/>
  <cp:lastModifiedBy>Roberta Lattaro</cp:lastModifiedBy>
  <cp:lastPrinted>2018-04-19T12:05:24Z</cp:lastPrinted>
  <dcterms:created xsi:type="dcterms:W3CDTF">2018-04-13T10:09:34Z</dcterms:created>
  <dcterms:modified xsi:type="dcterms:W3CDTF">2018-04-19T12:05:37Z</dcterms:modified>
  <cp:category/>
  <cp:version/>
  <cp:contentType/>
  <cp:contentStatus/>
</cp:coreProperties>
</file>