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040" tabRatio="660" firstSheet="7" activeTab="9"/>
  </bookViews>
  <sheets>
    <sheet name="A) Scheda traffici portuali" sheetId="4" r:id="rId1"/>
    <sheet name="Guida traffici portuali" sheetId="5" r:id="rId2"/>
    <sheet name="ANNEX A) Scheda o-d mare" sheetId="16" r:id="rId3"/>
    <sheet name="B) Scheda traffici hinterland" sheetId="3" r:id="rId4"/>
    <sheet name="Guida traffici hinterland" sheetId="6" r:id="rId5"/>
    <sheet name="ANNEX B) Scheda o-d ferro" sheetId="14" r:id="rId6"/>
    <sheet name="Scheda o-d" sheetId="11" r:id="rId7"/>
    <sheet name="A) Interventi in programmazione" sheetId="9" r:id="rId8"/>
    <sheet name="Guida interventi in programmaz." sheetId="10" r:id="rId9"/>
    <sheet name="B) Fascicolo del porto" sheetId="7" r:id="rId10"/>
    <sheet name="Guida fascicolo del porto" sheetId="8" r:id="rId11"/>
    <sheet name="Bilancio ADSP" sheetId="15" r:id="rId12"/>
  </sheets>
  <definedNames>
    <definedName name="_xlnm._FilterDatabase" localSheetId="9" hidden="1">'B) Fascicolo del porto'!$B$3:$AK$33</definedName>
    <definedName name="_xlnm.Print_Area" localSheetId="6">'Scheda o-d'!$B$3:$C$3</definedName>
    <definedName name="_xlnm.Print_Titles" localSheetId="6">'Scheda o-d'!#REF!</definedName>
  </definedNames>
  <calcPr calcId="144525"/>
</workbook>
</file>

<file path=xl/calcChain.xml><?xml version="1.0" encoding="utf-8"?>
<calcChain xmlns="http://schemas.openxmlformats.org/spreadsheetml/2006/main">
  <c r="AI19" i="7" l="1"/>
  <c r="AJ19" i="7" s="1"/>
  <c r="AD19" i="7"/>
  <c r="AC19" i="7"/>
  <c r="X19" i="7"/>
  <c r="U19" i="7"/>
  <c r="Y19" i="7" s="1"/>
  <c r="S19" i="7"/>
  <c r="AA19" i="7" s="1"/>
  <c r="V19" i="7" l="1"/>
  <c r="Q26" i="7"/>
  <c r="AC15" i="7"/>
  <c r="Z12" i="7"/>
  <c r="X12" i="7" l="1"/>
  <c r="AC4" i="7"/>
  <c r="X4" i="7"/>
  <c r="AA33" i="7"/>
  <c r="Y33" i="7"/>
  <c r="V33" i="7"/>
  <c r="AA32" i="7"/>
  <c r="Y32" i="7"/>
  <c r="V32" i="7"/>
  <c r="Y28" i="7"/>
  <c r="X28" i="7"/>
  <c r="V28" i="7"/>
  <c r="Y27" i="7"/>
  <c r="X27" i="7"/>
  <c r="AH26" i="7"/>
  <c r="AC26" i="7"/>
  <c r="AA26" i="7"/>
  <c r="U26" i="7"/>
  <c r="N26" i="7"/>
  <c r="T26" i="7" s="1"/>
  <c r="X26" i="7" s="1"/>
  <c r="AH25" i="7"/>
  <c r="AI25" i="7" s="1"/>
  <c r="AC25" i="7"/>
  <c r="AA25" i="7"/>
  <c r="Y25" i="7"/>
  <c r="U25" i="7"/>
  <c r="T25" i="7"/>
  <c r="AA24" i="7"/>
  <c r="AB23" i="7"/>
  <c r="AC23" i="7" s="1"/>
  <c r="AA23" i="7"/>
  <c r="Y23" i="7"/>
  <c r="X23" i="7"/>
  <c r="AA22" i="7"/>
  <c r="Y22" i="7"/>
  <c r="X22" i="7"/>
  <c r="AA21" i="7"/>
  <c r="Y21" i="7"/>
  <c r="X21" i="7"/>
  <c r="AC20" i="7"/>
  <c r="AA20" i="7"/>
  <c r="Y20" i="7"/>
  <c r="X20" i="7"/>
  <c r="V20" i="7"/>
  <c r="AC18" i="7"/>
  <c r="X18" i="7"/>
  <c r="AC17" i="7"/>
  <c r="X17" i="7"/>
  <c r="AC16" i="7"/>
  <c r="X16" i="7"/>
  <c r="X15" i="7"/>
  <c r="AC14" i="7"/>
  <c r="X14" i="7"/>
  <c r="AC13" i="7"/>
  <c r="X13" i="7"/>
  <c r="AC12" i="7"/>
  <c r="AC11" i="7"/>
  <c r="X11" i="7"/>
  <c r="N11" i="7"/>
  <c r="AC10" i="7"/>
  <c r="AA10" i="7"/>
  <c r="X10" i="7"/>
  <c r="X8" i="7" s="1"/>
  <c r="N10" i="7"/>
  <c r="AC9" i="7"/>
  <c r="AA9" i="7"/>
  <c r="AH8" i="7"/>
  <c r="AG8" i="7"/>
  <c r="Z8" i="7"/>
  <c r="W8" i="7"/>
  <c r="V8" i="7"/>
  <c r="S8" i="7"/>
  <c r="AC7" i="7"/>
  <c r="X7" i="7"/>
  <c r="N7" i="7"/>
  <c r="AC6" i="7"/>
  <c r="N6" i="7"/>
  <c r="T6" i="7" s="1"/>
  <c r="AC5" i="7"/>
  <c r="Y5" i="7"/>
  <c r="X5" i="7" s="1"/>
  <c r="T5" i="7"/>
  <c r="N5" i="7"/>
  <c r="AC8" i="7" l="1"/>
  <c r="AA8" i="7"/>
  <c r="V26" i="7"/>
  <c r="V25" i="7"/>
  <c r="X25" i="7"/>
  <c r="Y26" i="7"/>
  <c r="L201" i="15" l="1"/>
  <c r="L200" i="15" s="1"/>
  <c r="L199" i="15" s="1"/>
  <c r="K201" i="15"/>
  <c r="K200" i="15" s="1"/>
  <c r="K199" i="15" s="1"/>
  <c r="L197" i="15"/>
  <c r="K197" i="15"/>
  <c r="L195" i="15"/>
  <c r="K195" i="15"/>
  <c r="L193" i="15"/>
  <c r="K193" i="15"/>
  <c r="L191" i="15"/>
  <c r="K191" i="15"/>
  <c r="L188" i="15"/>
  <c r="L187" i="15" s="1"/>
  <c r="K188" i="15"/>
  <c r="K187" i="15" s="1"/>
  <c r="L183" i="15"/>
  <c r="K183" i="15"/>
  <c r="L179" i="15"/>
  <c r="K179" i="15"/>
  <c r="L175" i="15"/>
  <c r="K175" i="15"/>
  <c r="L169" i="15"/>
  <c r="K169" i="15"/>
  <c r="L163" i="15"/>
  <c r="K163" i="15"/>
  <c r="L158" i="15"/>
  <c r="K158" i="15"/>
  <c r="L157" i="15"/>
  <c r="K157" i="15"/>
  <c r="L155" i="15"/>
  <c r="K155" i="15"/>
  <c r="L150" i="15"/>
  <c r="K150" i="15"/>
  <c r="L142" i="15"/>
  <c r="K142" i="15"/>
  <c r="L137" i="15"/>
  <c r="L136" i="15" s="1"/>
  <c r="K137" i="15"/>
  <c r="K136" i="15" s="1"/>
  <c r="L133" i="15"/>
  <c r="K133" i="15"/>
  <c r="L128" i="15"/>
  <c r="K128" i="15"/>
  <c r="L121" i="15"/>
  <c r="K121" i="15"/>
  <c r="L120" i="15"/>
  <c r="L101" i="15"/>
  <c r="K101" i="15"/>
  <c r="L89" i="15"/>
  <c r="L84" i="15" s="1"/>
  <c r="L83" i="15" s="1"/>
  <c r="K89" i="15"/>
  <c r="L85" i="15"/>
  <c r="K85" i="15"/>
  <c r="L72" i="15"/>
  <c r="L71" i="15" s="1"/>
  <c r="K72" i="15"/>
  <c r="K71" i="15"/>
  <c r="L68" i="15"/>
  <c r="L65" i="15" s="1"/>
  <c r="K68" i="15"/>
  <c r="L66" i="15"/>
  <c r="K66" i="15"/>
  <c r="K65" i="15" s="1"/>
  <c r="L63" i="15"/>
  <c r="K63" i="15"/>
  <c r="L61" i="15"/>
  <c r="K61" i="15"/>
  <c r="L59" i="15"/>
  <c r="K59" i="15"/>
  <c r="L53" i="15"/>
  <c r="K53" i="15"/>
  <c r="L52" i="15"/>
  <c r="L48" i="15"/>
  <c r="K48" i="15"/>
  <c r="L46" i="15"/>
  <c r="K46" i="15"/>
  <c r="L44" i="15"/>
  <c r="K44" i="15"/>
  <c r="L42" i="15"/>
  <c r="L41" i="15" s="1"/>
  <c r="K42" i="15"/>
  <c r="L37" i="15"/>
  <c r="K37" i="15"/>
  <c r="L34" i="15"/>
  <c r="K34" i="15"/>
  <c r="L24" i="15"/>
  <c r="K24" i="15"/>
  <c r="L19" i="15"/>
  <c r="K19" i="15"/>
  <c r="L13" i="15"/>
  <c r="L12" i="15" s="1"/>
  <c r="K13" i="15"/>
  <c r="L7" i="15"/>
  <c r="L6" i="15" s="1"/>
  <c r="K7" i="15"/>
  <c r="O201" i="15"/>
  <c r="O200" i="15" s="1"/>
  <c r="O199" i="15" s="1"/>
  <c r="N201" i="15"/>
  <c r="N200" i="15"/>
  <c r="N199" i="15" s="1"/>
  <c r="O197" i="15"/>
  <c r="N197" i="15"/>
  <c r="O195" i="15"/>
  <c r="N195" i="15"/>
  <c r="O193" i="15"/>
  <c r="N193" i="15"/>
  <c r="O191" i="15"/>
  <c r="N191" i="15"/>
  <c r="O188" i="15"/>
  <c r="O187" i="15" s="1"/>
  <c r="N188" i="15"/>
  <c r="N187" i="15" s="1"/>
  <c r="O183" i="15"/>
  <c r="N183" i="15"/>
  <c r="O179" i="15"/>
  <c r="N179" i="15"/>
  <c r="O175" i="15"/>
  <c r="N175" i="15"/>
  <c r="O169" i="15"/>
  <c r="N169" i="15"/>
  <c r="O163" i="15"/>
  <c r="O162" i="15" s="1"/>
  <c r="O161" i="15" s="1"/>
  <c r="N163" i="15"/>
  <c r="N162" i="15" s="1"/>
  <c r="N161" i="15" s="1"/>
  <c r="O158" i="15"/>
  <c r="O157" i="15" s="1"/>
  <c r="N158" i="15"/>
  <c r="N157" i="15"/>
  <c r="O155" i="15"/>
  <c r="N155" i="15"/>
  <c r="O150" i="15"/>
  <c r="N150" i="15"/>
  <c r="O142" i="15"/>
  <c r="N142" i="15"/>
  <c r="O137" i="15"/>
  <c r="N137" i="15"/>
  <c r="O133" i="15"/>
  <c r="N133" i="15"/>
  <c r="O128" i="15"/>
  <c r="N128" i="15"/>
  <c r="O121" i="15"/>
  <c r="N121" i="15"/>
  <c r="O101" i="15"/>
  <c r="N101" i="15"/>
  <c r="O89" i="15"/>
  <c r="N89" i="15"/>
  <c r="O85" i="15"/>
  <c r="N85" i="15"/>
  <c r="N84" i="15" s="1"/>
  <c r="O72" i="15"/>
  <c r="N72" i="15"/>
  <c r="O71" i="15"/>
  <c r="N71" i="15"/>
  <c r="O68" i="15"/>
  <c r="N68" i="15"/>
  <c r="O66" i="15"/>
  <c r="N66" i="15"/>
  <c r="N65" i="15" s="1"/>
  <c r="O63" i="15"/>
  <c r="N63" i="15"/>
  <c r="O61" i="15"/>
  <c r="N61" i="15"/>
  <c r="O59" i="15"/>
  <c r="N59" i="15"/>
  <c r="O53" i="15"/>
  <c r="N53" i="15"/>
  <c r="N52" i="15" s="1"/>
  <c r="O48" i="15"/>
  <c r="N48" i="15"/>
  <c r="O46" i="15"/>
  <c r="N46" i="15"/>
  <c r="O44" i="15"/>
  <c r="N44" i="15"/>
  <c r="O42" i="15"/>
  <c r="N42" i="15"/>
  <c r="O37" i="15"/>
  <c r="N37" i="15"/>
  <c r="O34" i="15"/>
  <c r="N34" i="15"/>
  <c r="O24" i="15"/>
  <c r="N24" i="15"/>
  <c r="O19" i="15"/>
  <c r="N19" i="15"/>
  <c r="O13" i="15"/>
  <c r="O12" i="15" s="1"/>
  <c r="N13" i="15"/>
  <c r="N12" i="15" s="1"/>
  <c r="N6" i="15" s="1"/>
  <c r="O7" i="15"/>
  <c r="N7" i="15"/>
  <c r="R201" i="15"/>
  <c r="R200" i="15" s="1"/>
  <c r="R199" i="15" s="1"/>
  <c r="Q201" i="15"/>
  <c r="Q200" i="15" s="1"/>
  <c r="Q199" i="15" s="1"/>
  <c r="R197" i="15"/>
  <c r="Q197" i="15"/>
  <c r="R195" i="15"/>
  <c r="Q195" i="15"/>
  <c r="R193" i="15"/>
  <c r="Q193" i="15"/>
  <c r="R191" i="15"/>
  <c r="Q191" i="15"/>
  <c r="R188" i="15"/>
  <c r="R187" i="15" s="1"/>
  <c r="Q188" i="15"/>
  <c r="R183" i="15"/>
  <c r="Q183" i="15"/>
  <c r="R179" i="15"/>
  <c r="Q179" i="15"/>
  <c r="R175" i="15"/>
  <c r="Q175" i="15"/>
  <c r="R169" i="15"/>
  <c r="Q169" i="15"/>
  <c r="R163" i="15"/>
  <c r="R162" i="15" s="1"/>
  <c r="R161" i="15" s="1"/>
  <c r="Q163" i="15"/>
  <c r="Q162" i="15" s="1"/>
  <c r="R158" i="15"/>
  <c r="R157" i="15" s="1"/>
  <c r="Q158" i="15"/>
  <c r="Q157" i="15" s="1"/>
  <c r="R155" i="15"/>
  <c r="Q155" i="15"/>
  <c r="R150" i="15"/>
  <c r="Q150" i="15"/>
  <c r="R142" i="15"/>
  <c r="Q142" i="15"/>
  <c r="R137" i="15"/>
  <c r="Q137" i="15"/>
  <c r="R133" i="15"/>
  <c r="Q133" i="15"/>
  <c r="R128" i="15"/>
  <c r="Q128" i="15"/>
  <c r="Q120" i="15" s="1"/>
  <c r="R121" i="15"/>
  <c r="R120" i="15" s="1"/>
  <c r="Q121" i="15"/>
  <c r="R101" i="15"/>
  <c r="Q101" i="15"/>
  <c r="R89" i="15"/>
  <c r="Q89" i="15"/>
  <c r="R85" i="15"/>
  <c r="R84" i="15" s="1"/>
  <c r="Q85" i="15"/>
  <c r="R72" i="15"/>
  <c r="R71" i="15" s="1"/>
  <c r="Q72" i="15"/>
  <c r="Q71" i="15" s="1"/>
  <c r="R68" i="15"/>
  <c r="Q68" i="15"/>
  <c r="Q65" i="15" s="1"/>
  <c r="R66" i="15"/>
  <c r="R65" i="15" s="1"/>
  <c r="Q66" i="15"/>
  <c r="R63" i="15"/>
  <c r="Q63" i="15"/>
  <c r="R61" i="15"/>
  <c r="Q61" i="15"/>
  <c r="R59" i="15"/>
  <c r="Q59" i="15"/>
  <c r="R53" i="15"/>
  <c r="Q53" i="15"/>
  <c r="R48" i="15"/>
  <c r="Q48" i="15"/>
  <c r="R46" i="15"/>
  <c r="Q46" i="15"/>
  <c r="R44" i="15"/>
  <c r="Q44" i="15"/>
  <c r="R42" i="15"/>
  <c r="Q42" i="15"/>
  <c r="R41" i="15"/>
  <c r="Q41" i="15"/>
  <c r="R37" i="15"/>
  <c r="Q37" i="15"/>
  <c r="R34" i="15"/>
  <c r="Q34" i="15"/>
  <c r="R24" i="15"/>
  <c r="Q24" i="15"/>
  <c r="R19" i="15"/>
  <c r="Q19" i="15"/>
  <c r="R13" i="15"/>
  <c r="Q13" i="15"/>
  <c r="R7" i="15"/>
  <c r="Q7" i="15"/>
  <c r="I201" i="15"/>
  <c r="I200" i="15" s="1"/>
  <c r="I199" i="15" s="1"/>
  <c r="H201" i="15"/>
  <c r="H200" i="15" s="1"/>
  <c r="H199" i="15" s="1"/>
  <c r="I197" i="15"/>
  <c r="H197" i="15"/>
  <c r="I195" i="15"/>
  <c r="H195" i="15"/>
  <c r="I193" i="15"/>
  <c r="H193" i="15"/>
  <c r="I191" i="15"/>
  <c r="H191" i="15"/>
  <c r="I188" i="15"/>
  <c r="I187" i="15" s="1"/>
  <c r="H188" i="15"/>
  <c r="H187" i="15"/>
  <c r="I183" i="15"/>
  <c r="H183" i="15"/>
  <c r="I179" i="15"/>
  <c r="H179" i="15"/>
  <c r="I175" i="15"/>
  <c r="H175" i="15"/>
  <c r="I169" i="15"/>
  <c r="H169" i="15"/>
  <c r="H162" i="15" s="1"/>
  <c r="I163" i="15"/>
  <c r="H163" i="15"/>
  <c r="I158" i="15"/>
  <c r="I157" i="15" s="1"/>
  <c r="H158" i="15"/>
  <c r="H157" i="15" s="1"/>
  <c r="I155" i="15"/>
  <c r="H155" i="15"/>
  <c r="I150" i="15"/>
  <c r="H150" i="15"/>
  <c r="I142" i="15"/>
  <c r="H142" i="15"/>
  <c r="I137" i="15"/>
  <c r="H137" i="15"/>
  <c r="H136" i="15" s="1"/>
  <c r="I133" i="15"/>
  <c r="H133" i="15"/>
  <c r="I128" i="15"/>
  <c r="H128" i="15"/>
  <c r="I121" i="15"/>
  <c r="H121" i="15"/>
  <c r="H120" i="15"/>
  <c r="I101" i="15"/>
  <c r="H101" i="15"/>
  <c r="I89" i="15"/>
  <c r="H89" i="15"/>
  <c r="I85" i="15"/>
  <c r="H85" i="15"/>
  <c r="H84" i="15"/>
  <c r="I72" i="15"/>
  <c r="I71" i="15" s="1"/>
  <c r="H72" i="15"/>
  <c r="H71" i="15" s="1"/>
  <c r="I68" i="15"/>
  <c r="H68" i="15"/>
  <c r="I66" i="15"/>
  <c r="I65" i="15" s="1"/>
  <c r="H66" i="15"/>
  <c r="H65" i="15"/>
  <c r="I63" i="15"/>
  <c r="H63" i="15"/>
  <c r="I61" i="15"/>
  <c r="H61" i="15"/>
  <c r="I59" i="15"/>
  <c r="H59" i="15"/>
  <c r="I53" i="15"/>
  <c r="H53" i="15"/>
  <c r="I48" i="15"/>
  <c r="H48" i="15"/>
  <c r="I46" i="15"/>
  <c r="H46" i="15"/>
  <c r="I44" i="15"/>
  <c r="I41" i="15" s="1"/>
  <c r="H44" i="15"/>
  <c r="I42" i="15"/>
  <c r="H42" i="15"/>
  <c r="I37" i="15"/>
  <c r="H37" i="15"/>
  <c r="I34" i="15"/>
  <c r="H34" i="15"/>
  <c r="I24" i="15"/>
  <c r="H24" i="15"/>
  <c r="I19" i="15"/>
  <c r="H19" i="15"/>
  <c r="I13" i="15"/>
  <c r="H13" i="15"/>
  <c r="I7" i="15"/>
  <c r="H7" i="15"/>
  <c r="E201" i="15"/>
  <c r="E200" i="15" s="1"/>
  <c r="E199" i="15" s="1"/>
  <c r="F201" i="15"/>
  <c r="F200" i="15" s="1"/>
  <c r="F199" i="15" s="1"/>
  <c r="D201" i="15"/>
  <c r="D200" i="15" s="1"/>
  <c r="D199" i="15" s="1"/>
  <c r="E197" i="15"/>
  <c r="F197" i="15"/>
  <c r="D197" i="15"/>
  <c r="E195" i="15"/>
  <c r="F195" i="15"/>
  <c r="D195" i="15"/>
  <c r="E193" i="15"/>
  <c r="F193" i="15"/>
  <c r="D193" i="15"/>
  <c r="E191" i="15"/>
  <c r="F191" i="15"/>
  <c r="E188" i="15"/>
  <c r="F188" i="15"/>
  <c r="D191" i="15"/>
  <c r="D187" i="15" s="1"/>
  <c r="D188" i="15"/>
  <c r="E163" i="15"/>
  <c r="F163" i="15"/>
  <c r="D163" i="15"/>
  <c r="E169" i="15"/>
  <c r="F169" i="15"/>
  <c r="D169" i="15"/>
  <c r="E175" i="15"/>
  <c r="F175" i="15"/>
  <c r="D175" i="15"/>
  <c r="E179" i="15"/>
  <c r="F179" i="15"/>
  <c r="D179" i="15"/>
  <c r="E183" i="15"/>
  <c r="F183" i="15"/>
  <c r="D183" i="15"/>
  <c r="E137" i="15"/>
  <c r="F137" i="15"/>
  <c r="D137" i="15"/>
  <c r="E142" i="15"/>
  <c r="E136" i="15" s="1"/>
  <c r="F142" i="15"/>
  <c r="D142" i="15"/>
  <c r="E150" i="15"/>
  <c r="F150" i="15"/>
  <c r="D150" i="15"/>
  <c r="E155" i="15"/>
  <c r="F155" i="15"/>
  <c r="D155" i="15"/>
  <c r="E158" i="15"/>
  <c r="E157" i="15" s="1"/>
  <c r="F158" i="15"/>
  <c r="F157" i="15"/>
  <c r="D158" i="15"/>
  <c r="D157" i="15"/>
  <c r="E133" i="15"/>
  <c r="F133" i="15"/>
  <c r="D133" i="15"/>
  <c r="E128" i="15"/>
  <c r="F128" i="15"/>
  <c r="D128" i="15"/>
  <c r="D120" i="15" s="1"/>
  <c r="E121" i="15"/>
  <c r="F121" i="15"/>
  <c r="D121" i="15"/>
  <c r="E101" i="15"/>
  <c r="F101" i="15"/>
  <c r="E89" i="15"/>
  <c r="F89" i="15"/>
  <c r="D101" i="15"/>
  <c r="D89" i="15"/>
  <c r="E85" i="15"/>
  <c r="F85" i="15"/>
  <c r="D85" i="15"/>
  <c r="F84" i="15"/>
  <c r="E72" i="15"/>
  <c r="E71" i="15" s="1"/>
  <c r="F72" i="15"/>
  <c r="F71" i="15" s="1"/>
  <c r="D72" i="15"/>
  <c r="D71" i="15" s="1"/>
  <c r="E68" i="15"/>
  <c r="F68" i="15"/>
  <c r="D68" i="15"/>
  <c r="E66" i="15"/>
  <c r="E65" i="15"/>
  <c r="F66" i="15"/>
  <c r="D66" i="15"/>
  <c r="D65" i="15" s="1"/>
  <c r="E63" i="15"/>
  <c r="F63" i="15"/>
  <c r="D63" i="15"/>
  <c r="E61" i="15"/>
  <c r="F61" i="15"/>
  <c r="D61" i="15"/>
  <c r="E59" i="15"/>
  <c r="F59" i="15"/>
  <c r="D59" i="15"/>
  <c r="E53" i="15"/>
  <c r="F53" i="15"/>
  <c r="D53" i="15"/>
  <c r="E48" i="15"/>
  <c r="F48" i="15"/>
  <c r="D48" i="15"/>
  <c r="E46" i="15"/>
  <c r="F46" i="15"/>
  <c r="D46" i="15"/>
  <c r="E44" i="15"/>
  <c r="F44" i="15"/>
  <c r="D44" i="15"/>
  <c r="E42" i="15"/>
  <c r="F42" i="15"/>
  <c r="D42" i="15"/>
  <c r="E37" i="15"/>
  <c r="F37" i="15"/>
  <c r="D37" i="15"/>
  <c r="E24" i="15"/>
  <c r="F24" i="15"/>
  <c r="E34" i="15"/>
  <c r="F34" i="15"/>
  <c r="D34" i="15"/>
  <c r="D24" i="15"/>
  <c r="D12" i="15" s="1"/>
  <c r="E19" i="15"/>
  <c r="F19" i="15"/>
  <c r="D19" i="15"/>
  <c r="E13" i="15"/>
  <c r="F13" i="15"/>
  <c r="F12" i="15" s="1"/>
  <c r="D13" i="15"/>
  <c r="AP74" i="4"/>
  <c r="AM74" i="4"/>
  <c r="AA74" i="4"/>
  <c r="X74" i="4"/>
  <c r="U74" i="4"/>
  <c r="R74" i="4"/>
  <c r="O74" i="4"/>
  <c r="F74" i="4"/>
  <c r="N7" i="16"/>
  <c r="O7" i="16"/>
  <c r="Z7" i="16"/>
  <c r="AA7" i="16"/>
  <c r="AL7" i="16"/>
  <c r="AM7" i="16"/>
  <c r="AX7" i="16"/>
  <c r="AY7" i="16"/>
  <c r="N8" i="16"/>
  <c r="O8" i="16"/>
  <c r="Z8" i="16"/>
  <c r="AA8" i="16"/>
  <c r="AL8" i="16"/>
  <c r="AM8" i="16"/>
  <c r="AX8" i="16"/>
  <c r="AY8" i="16"/>
  <c r="N9" i="16"/>
  <c r="O9" i="16"/>
  <c r="Z9" i="16"/>
  <c r="AA9" i="16"/>
  <c r="AL9" i="16"/>
  <c r="AM9" i="16"/>
  <c r="AX9" i="16"/>
  <c r="AY9" i="16"/>
  <c r="N10" i="16"/>
  <c r="O10" i="16"/>
  <c r="Z10" i="16"/>
  <c r="AA10" i="16"/>
  <c r="AL10" i="16"/>
  <c r="AM10" i="16"/>
  <c r="AX10" i="16"/>
  <c r="AY10" i="16"/>
  <c r="N11" i="16"/>
  <c r="O11" i="16"/>
  <c r="Z11" i="16"/>
  <c r="AA11" i="16"/>
  <c r="AL11" i="16"/>
  <c r="AM11" i="16"/>
  <c r="AX11" i="16"/>
  <c r="AY11" i="16"/>
  <c r="N12" i="16"/>
  <c r="O12" i="16"/>
  <c r="Z12" i="16"/>
  <c r="AA12" i="16"/>
  <c r="AL12" i="16"/>
  <c r="AM12" i="16"/>
  <c r="AX12" i="16"/>
  <c r="AY12" i="16"/>
  <c r="N13" i="16"/>
  <c r="O13" i="16"/>
  <c r="Z13" i="16"/>
  <c r="AA13" i="16"/>
  <c r="AL13" i="16"/>
  <c r="AM13" i="16"/>
  <c r="AX13" i="16"/>
  <c r="AY13" i="16"/>
  <c r="N14" i="16"/>
  <c r="O14" i="16"/>
  <c r="Z14" i="16"/>
  <c r="AA14" i="16"/>
  <c r="AL14" i="16"/>
  <c r="AM14" i="16"/>
  <c r="AX14" i="16"/>
  <c r="AY14" i="16"/>
  <c r="N15" i="16"/>
  <c r="O15" i="16"/>
  <c r="Z15" i="16"/>
  <c r="AA15" i="16"/>
  <c r="AL15" i="16"/>
  <c r="AM15" i="16"/>
  <c r="AX15" i="16"/>
  <c r="AY15" i="16"/>
  <c r="N16" i="16"/>
  <c r="O16" i="16"/>
  <c r="Z16" i="16"/>
  <c r="AA16" i="16"/>
  <c r="AL16" i="16"/>
  <c r="AM16" i="16"/>
  <c r="AX16" i="16"/>
  <c r="AY16" i="16"/>
  <c r="N17" i="16"/>
  <c r="O17" i="16"/>
  <c r="Z17" i="16"/>
  <c r="AA17" i="16"/>
  <c r="AL17" i="16"/>
  <c r="AM17" i="16"/>
  <c r="AX17" i="16"/>
  <c r="AY17" i="16"/>
  <c r="N18" i="16"/>
  <c r="O18" i="16"/>
  <c r="Z18" i="16"/>
  <c r="AA18" i="16"/>
  <c r="AL18" i="16"/>
  <c r="AM18" i="16"/>
  <c r="AX18" i="16"/>
  <c r="AY18" i="16"/>
  <c r="N19" i="16"/>
  <c r="O19" i="16"/>
  <c r="Z19" i="16"/>
  <c r="AA19" i="16"/>
  <c r="AL19" i="16"/>
  <c r="AM19" i="16"/>
  <c r="AX19" i="16"/>
  <c r="AY19" i="16"/>
  <c r="N20" i="16"/>
  <c r="O20" i="16"/>
  <c r="Z20" i="16"/>
  <c r="AA20" i="16"/>
  <c r="AL20" i="16"/>
  <c r="AM20" i="16"/>
  <c r="AX20" i="16"/>
  <c r="AY20" i="16"/>
  <c r="N21" i="16"/>
  <c r="O21" i="16"/>
  <c r="Z21" i="16"/>
  <c r="AA21" i="16"/>
  <c r="AL21" i="16"/>
  <c r="AM21" i="16"/>
  <c r="AX21" i="16"/>
  <c r="AY21" i="16"/>
  <c r="N22" i="16"/>
  <c r="O22" i="16"/>
  <c r="Z22" i="16"/>
  <c r="AA22" i="16"/>
  <c r="AL22" i="16"/>
  <c r="AM22" i="16"/>
  <c r="AX22" i="16"/>
  <c r="AY22" i="16"/>
  <c r="N23" i="16"/>
  <c r="O23" i="16"/>
  <c r="Z23" i="16"/>
  <c r="AA23" i="16"/>
  <c r="AL23" i="16"/>
  <c r="AM23" i="16"/>
  <c r="AX23" i="16"/>
  <c r="AY23" i="16"/>
  <c r="N24" i="16"/>
  <c r="O24" i="16"/>
  <c r="Z24" i="16"/>
  <c r="AA24" i="16"/>
  <c r="AL24" i="16"/>
  <c r="AM24" i="16"/>
  <c r="AX24" i="16"/>
  <c r="AY24" i="16"/>
  <c r="N25" i="16"/>
  <c r="O25" i="16"/>
  <c r="Z25" i="16"/>
  <c r="AA25" i="16"/>
  <c r="AL25" i="16"/>
  <c r="AM25" i="16"/>
  <c r="AX25" i="16"/>
  <c r="AY25" i="16"/>
  <c r="N26" i="16"/>
  <c r="O26" i="16"/>
  <c r="Z26" i="16"/>
  <c r="AA26" i="16"/>
  <c r="AL26" i="16"/>
  <c r="AM26" i="16"/>
  <c r="AX26" i="16"/>
  <c r="AY26" i="16"/>
  <c r="N27" i="16"/>
  <c r="O27" i="16"/>
  <c r="Z27" i="16"/>
  <c r="AA27" i="16"/>
  <c r="AL27" i="16"/>
  <c r="AM27" i="16"/>
  <c r="AX27" i="16"/>
  <c r="AY27" i="16"/>
  <c r="N28" i="16"/>
  <c r="O28" i="16"/>
  <c r="Z28" i="16"/>
  <c r="AA28" i="16"/>
  <c r="AL28" i="16"/>
  <c r="AM28" i="16"/>
  <c r="AX28" i="16"/>
  <c r="AY28" i="16"/>
  <c r="N29" i="16"/>
  <c r="O29" i="16"/>
  <c r="Z29" i="16"/>
  <c r="AA29" i="16"/>
  <c r="AL29" i="16"/>
  <c r="AM29" i="16"/>
  <c r="AX29" i="16"/>
  <c r="AY29" i="16"/>
  <c r="N30" i="16"/>
  <c r="O30" i="16"/>
  <c r="Z30" i="16"/>
  <c r="AA30" i="16"/>
  <c r="AL30" i="16"/>
  <c r="AM30" i="16"/>
  <c r="AX30" i="16"/>
  <c r="AY30" i="16"/>
  <c r="N31" i="16"/>
  <c r="O31" i="16"/>
  <c r="Z31" i="16"/>
  <c r="AA31" i="16"/>
  <c r="AL31" i="16"/>
  <c r="AM31" i="16"/>
  <c r="AX31" i="16"/>
  <c r="AY31" i="16"/>
  <c r="N32" i="16"/>
  <c r="O32" i="16"/>
  <c r="Z32" i="16"/>
  <c r="AA32" i="16"/>
  <c r="AL32" i="16"/>
  <c r="AM32" i="16"/>
  <c r="AX32" i="16"/>
  <c r="AY32" i="16"/>
  <c r="N33" i="16"/>
  <c r="O33" i="16"/>
  <c r="Z33" i="16"/>
  <c r="AA33" i="16"/>
  <c r="AL33" i="16"/>
  <c r="AM33" i="16"/>
  <c r="AX33" i="16"/>
  <c r="AY33" i="16"/>
  <c r="N34" i="16"/>
  <c r="O34" i="16"/>
  <c r="Z34" i="16"/>
  <c r="AA34" i="16"/>
  <c r="AL34" i="16"/>
  <c r="AM34" i="16"/>
  <c r="AX34" i="16"/>
  <c r="AY34" i="16"/>
  <c r="D35" i="16"/>
  <c r="E35" i="16"/>
  <c r="F35" i="16"/>
  <c r="G35" i="16"/>
  <c r="H35" i="16"/>
  <c r="I35" i="16"/>
  <c r="J35" i="16"/>
  <c r="K35" i="16"/>
  <c r="L35" i="16"/>
  <c r="M35" i="16"/>
  <c r="P35" i="16"/>
  <c r="Q35" i="16"/>
  <c r="R35" i="16"/>
  <c r="S35" i="16"/>
  <c r="T35" i="16"/>
  <c r="U35" i="16"/>
  <c r="V35" i="16"/>
  <c r="Z35" i="16" s="1"/>
  <c r="W35" i="16"/>
  <c r="X35" i="16"/>
  <c r="Y35" i="16"/>
  <c r="AB35" i="16"/>
  <c r="AL35" i="16" s="1"/>
  <c r="AC35" i="16"/>
  <c r="AD35" i="16"/>
  <c r="AE35" i="16"/>
  <c r="AF35" i="16"/>
  <c r="AG35" i="16"/>
  <c r="AH35" i="16"/>
  <c r="AI35" i="16"/>
  <c r="AJ35" i="16"/>
  <c r="AK35" i="16"/>
  <c r="AN35" i="16"/>
  <c r="AO35" i="16"/>
  <c r="AP35" i="16"/>
  <c r="AQ35" i="16"/>
  <c r="AR35" i="16"/>
  <c r="AS35" i="16"/>
  <c r="AT35" i="16"/>
  <c r="AU35" i="16"/>
  <c r="AV35" i="16"/>
  <c r="AW35" i="16"/>
  <c r="N36" i="16"/>
  <c r="O36" i="16"/>
  <c r="Z36" i="16"/>
  <c r="AA36" i="16"/>
  <c r="AL36" i="16"/>
  <c r="AM36" i="16"/>
  <c r="AX36" i="16"/>
  <c r="AY36" i="16"/>
  <c r="N37" i="16"/>
  <c r="O37" i="16"/>
  <c r="Z37" i="16"/>
  <c r="AA37" i="16"/>
  <c r="AL37" i="16"/>
  <c r="AM37" i="16"/>
  <c r="AX37" i="16"/>
  <c r="AY37" i="16"/>
  <c r="N38" i="16"/>
  <c r="O38" i="16"/>
  <c r="Z38" i="16"/>
  <c r="AA38" i="16"/>
  <c r="AL38" i="16"/>
  <c r="AM38" i="16"/>
  <c r="AX38" i="16"/>
  <c r="AY38" i="16"/>
  <c r="N39" i="16"/>
  <c r="O39" i="16"/>
  <c r="Z39" i="16"/>
  <c r="AA39" i="16"/>
  <c r="AL39" i="16"/>
  <c r="AM39" i="16"/>
  <c r="AX39" i="16"/>
  <c r="AY39" i="16"/>
  <c r="D40" i="16"/>
  <c r="E40" i="16"/>
  <c r="F40" i="16"/>
  <c r="G40" i="16"/>
  <c r="H40" i="16"/>
  <c r="N40" i="16" s="1"/>
  <c r="I40" i="16"/>
  <c r="J40" i="16"/>
  <c r="K40" i="16"/>
  <c r="L40" i="16"/>
  <c r="M40" i="16"/>
  <c r="P40" i="16"/>
  <c r="Q40" i="16"/>
  <c r="AA40" i="16" s="1"/>
  <c r="R40" i="16"/>
  <c r="S40" i="16"/>
  <c r="T40" i="16"/>
  <c r="U40" i="16"/>
  <c r="V40" i="16"/>
  <c r="W40" i="16"/>
  <c r="X40" i="16"/>
  <c r="Y40" i="16"/>
  <c r="Z40" i="16"/>
  <c r="AB40" i="16"/>
  <c r="AC40" i="16"/>
  <c r="AD40" i="16"/>
  <c r="AE40" i="16"/>
  <c r="AF40" i="16"/>
  <c r="AG40" i="16"/>
  <c r="AH40" i="16"/>
  <c r="AI40" i="16"/>
  <c r="AJ40" i="16"/>
  <c r="AK40" i="16"/>
  <c r="AN40" i="16"/>
  <c r="AO40" i="16"/>
  <c r="AP40" i="16"/>
  <c r="AQ40" i="16"/>
  <c r="AR40" i="16"/>
  <c r="AS40" i="16"/>
  <c r="AT40" i="16"/>
  <c r="AU40" i="16"/>
  <c r="AV40" i="16"/>
  <c r="AV123" i="16" s="1"/>
  <c r="AW40" i="16"/>
  <c r="N41" i="16"/>
  <c r="O41" i="16"/>
  <c r="Z41" i="16"/>
  <c r="AA41" i="16"/>
  <c r="AL41" i="16"/>
  <c r="AM41" i="16"/>
  <c r="AX41" i="16"/>
  <c r="AY41" i="16"/>
  <c r="N42" i="16"/>
  <c r="O42" i="16"/>
  <c r="Z42" i="16"/>
  <c r="AA42" i="16"/>
  <c r="AL42" i="16"/>
  <c r="AM42" i="16"/>
  <c r="AX42" i="16"/>
  <c r="AY42" i="16"/>
  <c r="N43" i="16"/>
  <c r="O43" i="16"/>
  <c r="Z43" i="16"/>
  <c r="AA43" i="16"/>
  <c r="AL43" i="16"/>
  <c r="AM43" i="16"/>
  <c r="AX43" i="16"/>
  <c r="AY43" i="16"/>
  <c r="N44" i="16"/>
  <c r="O44" i="16"/>
  <c r="Z44" i="16"/>
  <c r="AA44" i="16"/>
  <c r="AL44" i="16"/>
  <c r="AM44" i="16"/>
  <c r="AX44" i="16"/>
  <c r="AY44" i="16"/>
  <c r="D45" i="16"/>
  <c r="E45" i="16"/>
  <c r="F45" i="16"/>
  <c r="G45" i="16"/>
  <c r="H45" i="16"/>
  <c r="I45" i="16"/>
  <c r="J45" i="16"/>
  <c r="K45" i="16"/>
  <c r="L45" i="16"/>
  <c r="M45" i="16"/>
  <c r="P45" i="16"/>
  <c r="Q45" i="16"/>
  <c r="R45" i="16"/>
  <c r="S45" i="16"/>
  <c r="T45" i="16"/>
  <c r="U45" i="16"/>
  <c r="V45" i="16"/>
  <c r="W45" i="16"/>
  <c r="X45" i="16"/>
  <c r="Y45" i="16"/>
  <c r="Z45" i="16"/>
  <c r="AB45" i="16"/>
  <c r="AL45" i="16" s="1"/>
  <c r="AC45" i="16"/>
  <c r="AD45" i="16"/>
  <c r="AE45" i="16"/>
  <c r="AF45" i="16"/>
  <c r="AG45" i="16"/>
  <c r="AH45" i="16"/>
  <c r="AI45" i="16"/>
  <c r="AM45" i="16" s="1"/>
  <c r="AJ45" i="16"/>
  <c r="AK45" i="16"/>
  <c r="AN45" i="16"/>
  <c r="AO45" i="16"/>
  <c r="AP45" i="16"/>
  <c r="AQ45" i="16"/>
  <c r="AY45" i="16" s="1"/>
  <c r="AR45" i="16"/>
  <c r="AX45" i="16" s="1"/>
  <c r="AS45" i="16"/>
  <c r="AT45" i="16"/>
  <c r="AU45" i="16"/>
  <c r="AV45" i="16"/>
  <c r="AW45" i="16"/>
  <c r="N46" i="16"/>
  <c r="O46" i="16"/>
  <c r="Z46" i="16"/>
  <c r="AA46" i="16"/>
  <c r="AL46" i="16"/>
  <c r="AM46" i="16"/>
  <c r="AX46" i="16"/>
  <c r="AY46" i="16"/>
  <c r="N47" i="16"/>
  <c r="O47" i="16"/>
  <c r="Z47" i="16"/>
  <c r="AA47" i="16"/>
  <c r="AL47" i="16"/>
  <c r="AM47" i="16"/>
  <c r="AX47" i="16"/>
  <c r="AY47" i="16"/>
  <c r="N48" i="16"/>
  <c r="O48" i="16"/>
  <c r="Z48" i="16"/>
  <c r="AA48" i="16"/>
  <c r="AL48" i="16"/>
  <c r="AM48" i="16"/>
  <c r="AX48" i="16"/>
  <c r="AY48" i="16"/>
  <c r="N49" i="16"/>
  <c r="O49" i="16"/>
  <c r="Z49" i="16"/>
  <c r="AA49" i="16"/>
  <c r="AL49" i="16"/>
  <c r="AM49" i="16"/>
  <c r="AX49" i="16"/>
  <c r="AY49" i="16"/>
  <c r="N50" i="16"/>
  <c r="O50" i="16"/>
  <c r="Z50" i="16"/>
  <c r="AA50" i="16"/>
  <c r="AL50" i="16"/>
  <c r="AM50" i="16"/>
  <c r="AX50" i="16"/>
  <c r="AY50" i="16"/>
  <c r="N51" i="16"/>
  <c r="O51" i="16"/>
  <c r="Z51" i="16"/>
  <c r="AA51" i="16"/>
  <c r="AL51" i="16"/>
  <c r="AM51" i="16"/>
  <c r="AX51" i="16"/>
  <c r="AY51" i="16"/>
  <c r="N52" i="16"/>
  <c r="O52" i="16"/>
  <c r="Z52" i="16"/>
  <c r="AA52" i="16"/>
  <c r="AL52" i="16"/>
  <c r="AM52" i="16"/>
  <c r="AX52" i="16"/>
  <c r="AY52" i="16"/>
  <c r="D53" i="16"/>
  <c r="E53" i="16"/>
  <c r="F53" i="16"/>
  <c r="G53" i="16"/>
  <c r="H53" i="16"/>
  <c r="I53" i="16"/>
  <c r="J53" i="16"/>
  <c r="K53" i="16"/>
  <c r="L53" i="16"/>
  <c r="M53" i="16"/>
  <c r="N53" i="16"/>
  <c r="P53" i="16"/>
  <c r="Q53" i="16"/>
  <c r="R53" i="16"/>
  <c r="S53" i="16"/>
  <c r="T53" i="16"/>
  <c r="U53" i="16"/>
  <c r="V53" i="16"/>
  <c r="W53" i="16"/>
  <c r="X53" i="16"/>
  <c r="Y53" i="16"/>
  <c r="AB53" i="16"/>
  <c r="AC53" i="16"/>
  <c r="AD53" i="16"/>
  <c r="AE53" i="16"/>
  <c r="AF53" i="16"/>
  <c r="AL53" i="16" s="1"/>
  <c r="AG53" i="16"/>
  <c r="AH53" i="16"/>
  <c r="AI53" i="16"/>
  <c r="AJ53" i="16"/>
  <c r="AK53" i="16"/>
  <c r="AN53" i="16"/>
  <c r="AO53" i="16"/>
  <c r="AY53" i="16" s="1"/>
  <c r="AP53" i="16"/>
  <c r="AQ53" i="16"/>
  <c r="AR53" i="16"/>
  <c r="AS53" i="16"/>
  <c r="AT53" i="16"/>
  <c r="AU53" i="16"/>
  <c r="AV53" i="16"/>
  <c r="AW53" i="16"/>
  <c r="AX53" i="16"/>
  <c r="N54" i="16"/>
  <c r="O54" i="16"/>
  <c r="Z54" i="16"/>
  <c r="AA54" i="16"/>
  <c r="AL54" i="16"/>
  <c r="AM54" i="16"/>
  <c r="AX54" i="16"/>
  <c r="AY54" i="16"/>
  <c r="N55" i="16"/>
  <c r="O55" i="16"/>
  <c r="Z55" i="16"/>
  <c r="AA55" i="16"/>
  <c r="AL55" i="16"/>
  <c r="AM55" i="16"/>
  <c r="AX55" i="16"/>
  <c r="AY55" i="16"/>
  <c r="N56" i="16"/>
  <c r="O56" i="16"/>
  <c r="Z56" i="16"/>
  <c r="AA56" i="16"/>
  <c r="AL56" i="16"/>
  <c r="AM56" i="16"/>
  <c r="AX56" i="16"/>
  <c r="AY56" i="16"/>
  <c r="N57" i="16"/>
  <c r="O57" i="16"/>
  <c r="Z57" i="16"/>
  <c r="AA57" i="16"/>
  <c r="AL57" i="16"/>
  <c r="AM57" i="16"/>
  <c r="AX57" i="16"/>
  <c r="AY57" i="16"/>
  <c r="N58" i="16"/>
  <c r="O58" i="16"/>
  <c r="Z58" i="16"/>
  <c r="AA58" i="16"/>
  <c r="AL58" i="16"/>
  <c r="AM58" i="16"/>
  <c r="AX58" i="16"/>
  <c r="AY58" i="16"/>
  <c r="N59" i="16"/>
  <c r="O59" i="16"/>
  <c r="Z59" i="16"/>
  <c r="AA59" i="16"/>
  <c r="AL59" i="16"/>
  <c r="AM59" i="16"/>
  <c r="AX59" i="16"/>
  <c r="AY59" i="16"/>
  <c r="N60" i="16"/>
  <c r="O60" i="16"/>
  <c r="Z60" i="16"/>
  <c r="AA60" i="16"/>
  <c r="AL60" i="16"/>
  <c r="AM60" i="16"/>
  <c r="AX60" i="16"/>
  <c r="AY60" i="16"/>
  <c r="N61" i="16"/>
  <c r="O61" i="16"/>
  <c r="Z61" i="16"/>
  <c r="AA61" i="16"/>
  <c r="AL61" i="16"/>
  <c r="AM61" i="16"/>
  <c r="AX61" i="16"/>
  <c r="AY61" i="16"/>
  <c r="N62" i="16"/>
  <c r="O62" i="16"/>
  <c r="Z62" i="16"/>
  <c r="AA62" i="16"/>
  <c r="AL62" i="16"/>
  <c r="AM62" i="16"/>
  <c r="AX62" i="16"/>
  <c r="AY62" i="16"/>
  <c r="N63" i="16"/>
  <c r="O63" i="16"/>
  <c r="Z63" i="16"/>
  <c r="AA63" i="16"/>
  <c r="AL63" i="16"/>
  <c r="AM63" i="16"/>
  <c r="AX63" i="16"/>
  <c r="AY63" i="16"/>
  <c r="D64" i="16"/>
  <c r="E64" i="16"/>
  <c r="F64" i="16"/>
  <c r="G64" i="16"/>
  <c r="H64" i="16"/>
  <c r="I64" i="16"/>
  <c r="J64" i="16"/>
  <c r="K64" i="16"/>
  <c r="L64" i="16"/>
  <c r="M64" i="16"/>
  <c r="P64" i="16"/>
  <c r="Q64" i="16"/>
  <c r="R64" i="16"/>
  <c r="S64" i="16"/>
  <c r="T64" i="16"/>
  <c r="U64" i="16"/>
  <c r="V64" i="16"/>
  <c r="W64" i="16"/>
  <c r="X64" i="16"/>
  <c r="Y64" i="16"/>
  <c r="AB64" i="16"/>
  <c r="AC64" i="16"/>
  <c r="AD64" i="16"/>
  <c r="AE64" i="16"/>
  <c r="AF64" i="16"/>
  <c r="AG64" i="16"/>
  <c r="AH64" i="16"/>
  <c r="AI64" i="16"/>
  <c r="AJ64" i="16"/>
  <c r="AK64" i="16"/>
  <c r="AN64" i="16"/>
  <c r="AO64" i="16"/>
  <c r="AP64" i="16"/>
  <c r="AQ64" i="16"/>
  <c r="AR64" i="16"/>
  <c r="AS64" i="16"/>
  <c r="AT64" i="16"/>
  <c r="AX64" i="16" s="1"/>
  <c r="AU64" i="16"/>
  <c r="AV64" i="16"/>
  <c r="AW64" i="16"/>
  <c r="N65" i="16"/>
  <c r="O65" i="16"/>
  <c r="Z65" i="16"/>
  <c r="AA65" i="16"/>
  <c r="AL65" i="16"/>
  <c r="AM65" i="16"/>
  <c r="AX65" i="16"/>
  <c r="AY65" i="16"/>
  <c r="N66" i="16"/>
  <c r="O66" i="16"/>
  <c r="Z66" i="16"/>
  <c r="AA66" i="16"/>
  <c r="AL66" i="16"/>
  <c r="AM66" i="16"/>
  <c r="AX66" i="16"/>
  <c r="AY66" i="16"/>
  <c r="N67" i="16"/>
  <c r="O67" i="16"/>
  <c r="Z67" i="16"/>
  <c r="AA67" i="16"/>
  <c r="AL67" i="16"/>
  <c r="AM67" i="16"/>
  <c r="AX67" i="16"/>
  <c r="AY67" i="16"/>
  <c r="N68" i="16"/>
  <c r="O68" i="16"/>
  <c r="Z68" i="16"/>
  <c r="AA68" i="16"/>
  <c r="AL68" i="16"/>
  <c r="AM68" i="16"/>
  <c r="AX68" i="16"/>
  <c r="AY68" i="16"/>
  <c r="N69" i="16"/>
  <c r="O69" i="16"/>
  <c r="Z69" i="16"/>
  <c r="AA69" i="16"/>
  <c r="AL69" i="16"/>
  <c r="AM69" i="16"/>
  <c r="AX69" i="16"/>
  <c r="AY69" i="16"/>
  <c r="D70" i="16"/>
  <c r="E70" i="16"/>
  <c r="F70" i="16"/>
  <c r="G70" i="16"/>
  <c r="H70" i="16"/>
  <c r="I70" i="16"/>
  <c r="J70" i="16"/>
  <c r="K70" i="16"/>
  <c r="L70" i="16"/>
  <c r="M70" i="16"/>
  <c r="N70" i="16"/>
  <c r="P70" i="16"/>
  <c r="Q70" i="16"/>
  <c r="R70" i="16"/>
  <c r="S70" i="16"/>
  <c r="T70" i="16"/>
  <c r="U70" i="16"/>
  <c r="V70" i="16"/>
  <c r="W70" i="16"/>
  <c r="X70" i="16"/>
  <c r="Y70" i="16"/>
  <c r="AB70" i="16"/>
  <c r="AC70" i="16"/>
  <c r="AM70" i="16" s="1"/>
  <c r="AD70" i="16"/>
  <c r="AE70" i="16"/>
  <c r="AF70" i="16"/>
  <c r="AL70" i="16" s="1"/>
  <c r="AG70" i="16"/>
  <c r="AH70" i="16"/>
  <c r="AI70" i="16"/>
  <c r="AJ70" i="16"/>
  <c r="AK70" i="16"/>
  <c r="AN70" i="16"/>
  <c r="AO70" i="16"/>
  <c r="AY70" i="16" s="1"/>
  <c r="AP70" i="16"/>
  <c r="AQ70" i="16"/>
  <c r="AR70" i="16"/>
  <c r="AS70" i="16"/>
  <c r="AT70" i="16"/>
  <c r="AX70" i="16" s="1"/>
  <c r="AU70" i="16"/>
  <c r="AV70" i="16"/>
  <c r="AW70" i="16"/>
  <c r="N71" i="16"/>
  <c r="O71" i="16"/>
  <c r="Z71" i="16"/>
  <c r="AA71" i="16"/>
  <c r="AL71" i="16"/>
  <c r="AM71" i="16"/>
  <c r="AX71" i="16"/>
  <c r="AY71" i="16"/>
  <c r="N72" i="16"/>
  <c r="O72" i="16"/>
  <c r="Z72" i="16"/>
  <c r="AA72" i="16"/>
  <c r="AL72" i="16"/>
  <c r="AM72" i="16"/>
  <c r="AX72" i="16"/>
  <c r="AY72" i="16"/>
  <c r="N73" i="16"/>
  <c r="O73" i="16"/>
  <c r="Z73" i="16"/>
  <c r="AA73" i="16"/>
  <c r="AL73" i="16"/>
  <c r="AM73" i="16"/>
  <c r="AX73" i="16"/>
  <c r="AY73" i="16"/>
  <c r="N74" i="16"/>
  <c r="O74" i="16"/>
  <c r="Z74" i="16"/>
  <c r="AA74" i="16"/>
  <c r="AL74" i="16"/>
  <c r="AM74" i="16"/>
  <c r="AX74" i="16"/>
  <c r="AY74" i="16"/>
  <c r="N75" i="16"/>
  <c r="O75" i="16"/>
  <c r="Z75" i="16"/>
  <c r="AA75" i="16"/>
  <c r="AL75" i="16"/>
  <c r="AM75" i="16"/>
  <c r="AX75" i="16"/>
  <c r="AY75" i="16"/>
  <c r="N76" i="16"/>
  <c r="O76" i="16"/>
  <c r="Z76" i="16"/>
  <c r="AA76" i="16"/>
  <c r="AL76" i="16"/>
  <c r="AM76" i="16"/>
  <c r="AX76" i="16"/>
  <c r="AY76" i="16"/>
  <c r="D77" i="16"/>
  <c r="E77" i="16"/>
  <c r="F77" i="16"/>
  <c r="G77" i="16"/>
  <c r="H77" i="16"/>
  <c r="I77" i="16"/>
  <c r="J77" i="16"/>
  <c r="K77" i="16"/>
  <c r="L77" i="16"/>
  <c r="M77" i="16"/>
  <c r="P77" i="16"/>
  <c r="Z77" i="16" s="1"/>
  <c r="Q77" i="16"/>
  <c r="AA77" i="16" s="1"/>
  <c r="R77" i="16"/>
  <c r="S77" i="16"/>
  <c r="T77" i="16"/>
  <c r="U77" i="16"/>
  <c r="V77" i="16"/>
  <c r="W77" i="16"/>
  <c r="X77" i="16"/>
  <c r="Y77" i="16"/>
  <c r="AB77" i="16"/>
  <c r="AC77" i="16"/>
  <c r="AD77" i="16"/>
  <c r="AE77" i="16"/>
  <c r="AF77" i="16"/>
  <c r="AG77" i="16"/>
  <c r="AH77" i="16"/>
  <c r="AI77" i="16"/>
  <c r="AJ77" i="16"/>
  <c r="AK77" i="16"/>
  <c r="AN77" i="16"/>
  <c r="AO77" i="16"/>
  <c r="AP77" i="16"/>
  <c r="AQ77" i="16"/>
  <c r="AR77" i="16"/>
  <c r="AS77" i="16"/>
  <c r="AT77" i="16"/>
  <c r="AU77" i="16"/>
  <c r="AV77" i="16"/>
  <c r="AW77" i="16"/>
  <c r="AX77" i="16"/>
  <c r="N78" i="16"/>
  <c r="O78" i="16"/>
  <c r="Z78" i="16"/>
  <c r="AA78" i="16"/>
  <c r="AL78" i="16"/>
  <c r="AM78" i="16"/>
  <c r="AX78" i="16"/>
  <c r="AY78" i="16"/>
  <c r="N79" i="16"/>
  <c r="O79" i="16"/>
  <c r="Z79" i="16"/>
  <c r="AA79" i="16"/>
  <c r="AL79" i="16"/>
  <c r="AM79" i="16"/>
  <c r="AX79" i="16"/>
  <c r="AY79" i="16"/>
  <c r="N80" i="16"/>
  <c r="O80" i="16"/>
  <c r="Z80" i="16"/>
  <c r="AA80" i="16"/>
  <c r="AL80" i="16"/>
  <c r="AM80" i="16"/>
  <c r="AX80" i="16"/>
  <c r="AY80" i="16"/>
  <c r="N81" i="16"/>
  <c r="O81" i="16"/>
  <c r="Z81" i="16"/>
  <c r="AA81" i="16"/>
  <c r="AL81" i="16"/>
  <c r="AM81" i="16"/>
  <c r="AX81" i="16"/>
  <c r="AY81" i="16"/>
  <c r="N82" i="16"/>
  <c r="O82" i="16"/>
  <c r="Z82" i="16"/>
  <c r="AA82" i="16"/>
  <c r="AL82" i="16"/>
  <c r="AM82" i="16"/>
  <c r="AX82" i="16"/>
  <c r="AY82" i="16"/>
  <c r="N83" i="16"/>
  <c r="O83" i="16"/>
  <c r="Z83" i="16"/>
  <c r="AA83" i="16"/>
  <c r="AL83" i="16"/>
  <c r="AM83" i="16"/>
  <c r="AX83" i="16"/>
  <c r="AY83" i="16"/>
  <c r="N84" i="16"/>
  <c r="O84" i="16"/>
  <c r="Z84" i="16"/>
  <c r="AA84" i="16"/>
  <c r="AL84" i="16"/>
  <c r="AM84" i="16"/>
  <c r="AX84" i="16"/>
  <c r="AY84" i="16"/>
  <c r="N85" i="16"/>
  <c r="O85" i="16"/>
  <c r="Z85" i="16"/>
  <c r="AA85" i="16"/>
  <c r="AL85" i="16"/>
  <c r="AM85" i="16"/>
  <c r="AX85" i="16"/>
  <c r="AY85" i="16"/>
  <c r="N86" i="16"/>
  <c r="O86" i="16"/>
  <c r="Z86" i="16"/>
  <c r="AA86" i="16"/>
  <c r="AL86" i="16"/>
  <c r="AM86" i="16"/>
  <c r="AX86" i="16"/>
  <c r="AY86" i="16"/>
  <c r="N87" i="16"/>
  <c r="O87" i="16"/>
  <c r="Z87" i="16"/>
  <c r="AA87" i="16"/>
  <c r="AL87" i="16"/>
  <c r="AM87" i="16"/>
  <c r="AX87" i="16"/>
  <c r="AY87" i="16"/>
  <c r="N88" i="16"/>
  <c r="O88" i="16"/>
  <c r="Z88" i="16"/>
  <c r="AA88" i="16"/>
  <c r="AL88" i="16"/>
  <c r="AM88" i="16"/>
  <c r="AX88" i="16"/>
  <c r="AY88" i="16"/>
  <c r="N89" i="16"/>
  <c r="O89" i="16"/>
  <c r="Z89" i="16"/>
  <c r="AA89" i="16"/>
  <c r="AL89" i="16"/>
  <c r="AM89" i="16"/>
  <c r="AX89" i="16"/>
  <c r="AY89" i="16"/>
  <c r="D90" i="16"/>
  <c r="E90" i="16"/>
  <c r="F90" i="16"/>
  <c r="G90" i="16"/>
  <c r="H90" i="16"/>
  <c r="I90" i="16"/>
  <c r="J90" i="16"/>
  <c r="K90" i="16"/>
  <c r="L90" i="16"/>
  <c r="M90" i="16"/>
  <c r="N90" i="16"/>
  <c r="P90" i="16"/>
  <c r="Q90" i="16"/>
  <c r="R90" i="16"/>
  <c r="S90" i="16"/>
  <c r="T90" i="16"/>
  <c r="U90" i="16"/>
  <c r="V90" i="16"/>
  <c r="W90" i="16"/>
  <c r="X90" i="16"/>
  <c r="Y90" i="16"/>
  <c r="AB90" i="16"/>
  <c r="AC90" i="16"/>
  <c r="AD90" i="16"/>
  <c r="AE90" i="16"/>
  <c r="AF90" i="16"/>
  <c r="AL90" i="16" s="1"/>
  <c r="AG90" i="16"/>
  <c r="AH90" i="16"/>
  <c r="AI90" i="16"/>
  <c r="AJ90" i="16"/>
  <c r="AK90" i="16"/>
  <c r="AN90" i="16"/>
  <c r="AO90" i="16"/>
  <c r="AP90" i="16"/>
  <c r="AX90" i="16" s="1"/>
  <c r="AQ90" i="16"/>
  <c r="AR90" i="16"/>
  <c r="AS90" i="16"/>
  <c r="AT90" i="16"/>
  <c r="AU90" i="16"/>
  <c r="AV90" i="16"/>
  <c r="AW90" i="16"/>
  <c r="N91" i="16"/>
  <c r="O91" i="16"/>
  <c r="Z91" i="16"/>
  <c r="AA91" i="16"/>
  <c r="AL91" i="16"/>
  <c r="AM91" i="16"/>
  <c r="AX91" i="16"/>
  <c r="AY91" i="16"/>
  <c r="N92" i="16"/>
  <c r="O92" i="16"/>
  <c r="Z92" i="16"/>
  <c r="AA92" i="16"/>
  <c r="AL92" i="16"/>
  <c r="AM92" i="16"/>
  <c r="AX92" i="16"/>
  <c r="AY92" i="16"/>
  <c r="N93" i="16"/>
  <c r="O93" i="16"/>
  <c r="Z93" i="16"/>
  <c r="AA93" i="16"/>
  <c r="AL93" i="16"/>
  <c r="AM93" i="16"/>
  <c r="AX93" i="16"/>
  <c r="AY93" i="16"/>
  <c r="N94" i="16"/>
  <c r="O94" i="16"/>
  <c r="Z94" i="16"/>
  <c r="AA94" i="16"/>
  <c r="AL94" i="16"/>
  <c r="AM94" i="16"/>
  <c r="AX94" i="16"/>
  <c r="AY94" i="16"/>
  <c r="N95" i="16"/>
  <c r="O95" i="16"/>
  <c r="Z95" i="16"/>
  <c r="AA95" i="16"/>
  <c r="AL95" i="16"/>
  <c r="AM95" i="16"/>
  <c r="AX95" i="16"/>
  <c r="AY95" i="16"/>
  <c r="N96" i="16"/>
  <c r="O96" i="16"/>
  <c r="Z96" i="16"/>
  <c r="AA96" i="16"/>
  <c r="AL96" i="16"/>
  <c r="AM96" i="16"/>
  <c r="AX96" i="16"/>
  <c r="AY96" i="16"/>
  <c r="N97" i="16"/>
  <c r="O97" i="16"/>
  <c r="Z97" i="16"/>
  <c r="AA97" i="16"/>
  <c r="AL97" i="16"/>
  <c r="AM97" i="16"/>
  <c r="AX97" i="16"/>
  <c r="AY97" i="16"/>
  <c r="N98" i="16"/>
  <c r="O98" i="16"/>
  <c r="Z98" i="16"/>
  <c r="AA98" i="16"/>
  <c r="AL98" i="16"/>
  <c r="AM98" i="16"/>
  <c r="AX98" i="16"/>
  <c r="AY98" i="16"/>
  <c r="D99" i="16"/>
  <c r="E99" i="16"/>
  <c r="F99" i="16"/>
  <c r="G99" i="16"/>
  <c r="H99" i="16"/>
  <c r="H123" i="16" s="1"/>
  <c r="I99" i="16"/>
  <c r="J99" i="16"/>
  <c r="J123" i="16" s="1"/>
  <c r="K99" i="16"/>
  <c r="K123" i="16" s="1"/>
  <c r="L99" i="16"/>
  <c r="M99" i="16"/>
  <c r="P99" i="16"/>
  <c r="Q99" i="16"/>
  <c r="R99" i="16"/>
  <c r="S99" i="16"/>
  <c r="T99" i="16"/>
  <c r="U99" i="16"/>
  <c r="V99" i="16"/>
  <c r="W99" i="16"/>
  <c r="X99" i="16"/>
  <c r="Y99" i="16"/>
  <c r="AB99" i="16"/>
  <c r="AC99" i="16"/>
  <c r="AD99" i="16"/>
  <c r="AE99" i="16"/>
  <c r="AF99" i="16"/>
  <c r="AG99" i="16"/>
  <c r="AH99" i="16"/>
  <c r="AI99" i="16"/>
  <c r="AJ99" i="16"/>
  <c r="AK99" i="16"/>
  <c r="AN99" i="16"/>
  <c r="AO99" i="16"/>
  <c r="AP99" i="16"/>
  <c r="AQ99" i="16"/>
  <c r="AR99" i="16"/>
  <c r="AS99" i="16"/>
  <c r="AT99" i="16"/>
  <c r="AX99" i="16" s="1"/>
  <c r="AU99" i="16"/>
  <c r="AV99" i="16"/>
  <c r="AW99" i="16"/>
  <c r="N100" i="16"/>
  <c r="O100" i="16"/>
  <c r="Z100" i="16"/>
  <c r="AA100" i="16"/>
  <c r="AL100" i="16"/>
  <c r="AM100" i="16"/>
  <c r="AX100" i="16"/>
  <c r="AY100" i="16"/>
  <c r="N101" i="16"/>
  <c r="O101" i="16"/>
  <c r="Z101" i="16"/>
  <c r="AA101" i="16"/>
  <c r="AL101" i="16"/>
  <c r="AM101" i="16"/>
  <c r="AX101" i="16"/>
  <c r="AY101" i="16"/>
  <c r="N102" i="16"/>
  <c r="O102" i="16"/>
  <c r="Z102" i="16"/>
  <c r="AA102" i="16"/>
  <c r="AL102" i="16"/>
  <c r="AM102" i="16"/>
  <c r="AX102" i="16"/>
  <c r="AY102" i="16"/>
  <c r="N103" i="16"/>
  <c r="O103" i="16"/>
  <c r="Z103" i="16"/>
  <c r="AA103" i="16"/>
  <c r="AL103" i="16"/>
  <c r="AM103" i="16"/>
  <c r="AX103" i="16"/>
  <c r="AY103" i="16"/>
  <c r="D104" i="16"/>
  <c r="E104" i="16"/>
  <c r="F104" i="16"/>
  <c r="G104" i="16"/>
  <c r="H104" i="16"/>
  <c r="I104" i="16"/>
  <c r="J104" i="16"/>
  <c r="K104" i="16"/>
  <c r="L104" i="16"/>
  <c r="M104" i="16"/>
  <c r="N104" i="16"/>
  <c r="P104" i="16"/>
  <c r="Q104" i="16"/>
  <c r="R104" i="16"/>
  <c r="S104" i="16"/>
  <c r="T104" i="16"/>
  <c r="U104" i="16"/>
  <c r="V104" i="16"/>
  <c r="W104" i="16"/>
  <c r="X104" i="16"/>
  <c r="Y104" i="16"/>
  <c r="AB104" i="16"/>
  <c r="AC104" i="16"/>
  <c r="AM104" i="16" s="1"/>
  <c r="AD104" i="16"/>
  <c r="AE104" i="16"/>
  <c r="AF104" i="16"/>
  <c r="AL104" i="16" s="1"/>
  <c r="AG104" i="16"/>
  <c r="AH104" i="16"/>
  <c r="AI104" i="16"/>
  <c r="AJ104" i="16"/>
  <c r="AK104" i="16"/>
  <c r="AN104" i="16"/>
  <c r="AO104" i="16"/>
  <c r="AY104" i="16" s="1"/>
  <c r="AP104" i="16"/>
  <c r="AQ104" i="16"/>
  <c r="AR104" i="16"/>
  <c r="AS104" i="16"/>
  <c r="AT104" i="16"/>
  <c r="AX104" i="16" s="1"/>
  <c r="AU104" i="16"/>
  <c r="AV104" i="16"/>
  <c r="AW104" i="16"/>
  <c r="N105" i="16"/>
  <c r="O105" i="16"/>
  <c r="Z105" i="16"/>
  <c r="AA105" i="16"/>
  <c r="AL105" i="16"/>
  <c r="AM105" i="16"/>
  <c r="AX105" i="16"/>
  <c r="AY105" i="16"/>
  <c r="N106" i="16"/>
  <c r="O106" i="16"/>
  <c r="Z106" i="16"/>
  <c r="AA106" i="16"/>
  <c r="AL106" i="16"/>
  <c r="AM106" i="16"/>
  <c r="AX106" i="16"/>
  <c r="AY106" i="16"/>
  <c r="N107" i="16"/>
  <c r="O107" i="16"/>
  <c r="Z107" i="16"/>
  <c r="AA107" i="16"/>
  <c r="AL107" i="16"/>
  <c r="AM107" i="16"/>
  <c r="AX107" i="16"/>
  <c r="AY107" i="16"/>
  <c r="N108" i="16"/>
  <c r="O108" i="16"/>
  <c r="Z108" i="16"/>
  <c r="AA108" i="16"/>
  <c r="AL108" i="16"/>
  <c r="AM108" i="16"/>
  <c r="AX108" i="16"/>
  <c r="AY108" i="16"/>
  <c r="N109" i="16"/>
  <c r="O109" i="16"/>
  <c r="Z109" i="16"/>
  <c r="AA109" i="16"/>
  <c r="AL109" i="16"/>
  <c r="AM109" i="16"/>
  <c r="AX109" i="16"/>
  <c r="AY109" i="16"/>
  <c r="N110" i="16"/>
  <c r="O110" i="16"/>
  <c r="Z110" i="16"/>
  <c r="AA110" i="16"/>
  <c r="AL110" i="16"/>
  <c r="AM110" i="16"/>
  <c r="AX110" i="16"/>
  <c r="AY110" i="16"/>
  <c r="N111" i="16"/>
  <c r="O111" i="16"/>
  <c r="Z111" i="16"/>
  <c r="AA111" i="16"/>
  <c r="AL111" i="16"/>
  <c r="AM111" i="16"/>
  <c r="AX111" i="16"/>
  <c r="AY111" i="16"/>
  <c r="N112" i="16"/>
  <c r="O112" i="16"/>
  <c r="Z112" i="16"/>
  <c r="AA112" i="16"/>
  <c r="AL112" i="16"/>
  <c r="AM112" i="16"/>
  <c r="AX112" i="16"/>
  <c r="AY112" i="16"/>
  <c r="N113" i="16"/>
  <c r="O113" i="16"/>
  <c r="Z113" i="16"/>
  <c r="AA113" i="16"/>
  <c r="AL113" i="16"/>
  <c r="AM113" i="16"/>
  <c r="AX113" i="16"/>
  <c r="AY113" i="16"/>
  <c r="N114" i="16"/>
  <c r="O114" i="16"/>
  <c r="Z114" i="16"/>
  <c r="AA114" i="16"/>
  <c r="AL114" i="16"/>
  <c r="AM114" i="16"/>
  <c r="AX114" i="16"/>
  <c r="AY114" i="16"/>
  <c r="N115" i="16"/>
  <c r="O115" i="16"/>
  <c r="Z115" i="16"/>
  <c r="AA115" i="16"/>
  <c r="AL115" i="16"/>
  <c r="AM115" i="16"/>
  <c r="AX115" i="16"/>
  <c r="AY115" i="16"/>
  <c r="N116" i="16"/>
  <c r="O116" i="16"/>
  <c r="Z116" i="16"/>
  <c r="AA116" i="16"/>
  <c r="AL116" i="16"/>
  <c r="AM116" i="16"/>
  <c r="AX116" i="16"/>
  <c r="AY116" i="16"/>
  <c r="D118" i="16"/>
  <c r="E118" i="16"/>
  <c r="F118" i="16"/>
  <c r="G118" i="16"/>
  <c r="G123" i="16" s="1"/>
  <c r="H118" i="16"/>
  <c r="I118" i="16"/>
  <c r="J118" i="16"/>
  <c r="K118" i="16"/>
  <c r="L118" i="16"/>
  <c r="M118" i="16"/>
  <c r="P118" i="16"/>
  <c r="Z118" i="16" s="1"/>
  <c r="Q118" i="16"/>
  <c r="AA118" i="16" s="1"/>
  <c r="R118" i="16"/>
  <c r="S118" i="16"/>
  <c r="T118" i="16"/>
  <c r="U118" i="16"/>
  <c r="V118" i="16"/>
  <c r="W118" i="16"/>
  <c r="X118" i="16"/>
  <c r="X123" i="16" s="1"/>
  <c r="Y118" i="16"/>
  <c r="Y123" i="16" s="1"/>
  <c r="AB118" i="16"/>
  <c r="AC118" i="16"/>
  <c r="AD118" i="16"/>
  <c r="AE118" i="16"/>
  <c r="AF118" i="16"/>
  <c r="AG118" i="16"/>
  <c r="AH118" i="16"/>
  <c r="AH123" i="16" s="1"/>
  <c r="AI118" i="16"/>
  <c r="AJ118" i="16"/>
  <c r="AK118" i="16"/>
  <c r="AN118" i="16"/>
  <c r="AO118" i="16"/>
  <c r="AP118" i="16"/>
  <c r="AQ118" i="16"/>
  <c r="AQ123" i="16" s="1"/>
  <c r="AR118" i="16"/>
  <c r="AS118" i="16"/>
  <c r="AT118" i="16"/>
  <c r="AU118" i="16"/>
  <c r="AV118" i="16"/>
  <c r="AW118" i="16"/>
  <c r="AX118" i="16"/>
  <c r="N119" i="16"/>
  <c r="O119" i="16"/>
  <c r="Z119" i="16"/>
  <c r="AA119" i="16"/>
  <c r="AL119" i="16"/>
  <c r="AM119" i="16"/>
  <c r="AX119" i="16"/>
  <c r="AY119" i="16"/>
  <c r="N120" i="16"/>
  <c r="O120" i="16"/>
  <c r="Z120" i="16"/>
  <c r="AA120" i="16"/>
  <c r="AL120" i="16"/>
  <c r="AM120" i="16"/>
  <c r="AX120" i="16"/>
  <c r="AY120" i="16"/>
  <c r="N121" i="16"/>
  <c r="O121" i="16"/>
  <c r="Z121" i="16"/>
  <c r="AA121" i="16"/>
  <c r="AL121" i="16"/>
  <c r="AM121" i="16"/>
  <c r="AX121" i="16"/>
  <c r="AY121" i="16"/>
  <c r="D122" i="16"/>
  <c r="D123" i="16" s="1"/>
  <c r="E122" i="16"/>
  <c r="F122" i="16"/>
  <c r="F123" i="16" s="1"/>
  <c r="G122" i="16"/>
  <c r="H122" i="16"/>
  <c r="I122" i="16"/>
  <c r="J122" i="16"/>
  <c r="K122" i="16"/>
  <c r="L122" i="16"/>
  <c r="L123" i="16" s="1"/>
  <c r="M122" i="16"/>
  <c r="N122" i="16"/>
  <c r="P122" i="16"/>
  <c r="Q122" i="16"/>
  <c r="R122" i="16"/>
  <c r="R123" i="16" s="1"/>
  <c r="S122" i="16"/>
  <c r="T122" i="16"/>
  <c r="U122" i="16"/>
  <c r="U123" i="16" s="1"/>
  <c r="V122" i="16"/>
  <c r="W122" i="16"/>
  <c r="W123" i="16" s="1"/>
  <c r="X122" i="16"/>
  <c r="Y122" i="16"/>
  <c r="AB122" i="16"/>
  <c r="AC122" i="16"/>
  <c r="AD122" i="16"/>
  <c r="AD123" i="16" s="1"/>
  <c r="AE122" i="16"/>
  <c r="AF122" i="16"/>
  <c r="AF123" i="16" s="1"/>
  <c r="AG122" i="16"/>
  <c r="AG123" i="16" s="1"/>
  <c r="AH122" i="16"/>
  <c r="AI122" i="16"/>
  <c r="AI123" i="16" s="1"/>
  <c r="AJ122" i="16"/>
  <c r="AK122" i="16"/>
  <c r="AN122" i="16"/>
  <c r="AO122" i="16"/>
  <c r="AP122" i="16"/>
  <c r="AQ122" i="16"/>
  <c r="AR122" i="16"/>
  <c r="AS122" i="16"/>
  <c r="AT122" i="16"/>
  <c r="AU122" i="16"/>
  <c r="AV122" i="16"/>
  <c r="AW122" i="16"/>
  <c r="AW123" i="16" s="1"/>
  <c r="AX122" i="16"/>
  <c r="S123" i="16"/>
  <c r="T123" i="16"/>
  <c r="AJ123" i="16"/>
  <c r="AK123" i="16"/>
  <c r="AU123" i="16"/>
  <c r="E7" i="15"/>
  <c r="F7" i="15"/>
  <c r="D7" i="15"/>
  <c r="G30" i="14"/>
  <c r="Q50" i="3"/>
  <c r="P50" i="3"/>
  <c r="O50" i="3"/>
  <c r="L50" i="3"/>
  <c r="I50" i="3"/>
  <c r="F50" i="3"/>
  <c r="Q49" i="3"/>
  <c r="R49" i="3" s="1"/>
  <c r="P49" i="3"/>
  <c r="O49" i="3"/>
  <c r="L49" i="3"/>
  <c r="I49" i="3"/>
  <c r="F49" i="3"/>
  <c r="AP101" i="4"/>
  <c r="AP100" i="4"/>
  <c r="AP99" i="4"/>
  <c r="AP98" i="4" s="1"/>
  <c r="AM98" i="4"/>
  <c r="AJ98" i="4"/>
  <c r="AG98" i="4"/>
  <c r="AD98" i="4"/>
  <c r="AO96" i="4"/>
  <c r="AN96" i="4"/>
  <c r="AP96" i="4" s="1"/>
  <c r="AM96" i="4"/>
  <c r="AJ96" i="4"/>
  <c r="AG96" i="4"/>
  <c r="AD96" i="4"/>
  <c r="AO95" i="4"/>
  <c r="AN95" i="4"/>
  <c r="AM95" i="4"/>
  <c r="AJ95" i="4"/>
  <c r="AG95" i="4"/>
  <c r="AD95" i="4"/>
  <c r="AO94" i="4"/>
  <c r="AN94" i="4"/>
  <c r="AM94" i="4"/>
  <c r="AJ94" i="4"/>
  <c r="AG94" i="4"/>
  <c r="AD94" i="4"/>
  <c r="AO93" i="4"/>
  <c r="AO91" i="4" s="1"/>
  <c r="AN93" i="4"/>
  <c r="AM93" i="4"/>
  <c r="AJ93" i="4"/>
  <c r="AG93" i="4"/>
  <c r="AD93" i="4"/>
  <c r="AL91" i="4"/>
  <c r="AK91" i="4"/>
  <c r="AI91" i="4"/>
  <c r="AH91" i="4"/>
  <c r="AF91" i="4"/>
  <c r="AE91" i="4"/>
  <c r="AC91" i="4"/>
  <c r="AB91" i="4"/>
  <c r="AO89" i="4"/>
  <c r="AN89" i="4"/>
  <c r="AN86" i="4" s="1"/>
  <c r="AM89" i="4"/>
  <c r="AJ89" i="4"/>
  <c r="AG89" i="4"/>
  <c r="AD89" i="4"/>
  <c r="AO88" i="4"/>
  <c r="AP88" i="4" s="1"/>
  <c r="AN88" i="4"/>
  <c r="AM88" i="4"/>
  <c r="AJ88" i="4"/>
  <c r="AG88" i="4"/>
  <c r="AD88" i="4"/>
  <c r="AL86" i="4"/>
  <c r="AK86" i="4"/>
  <c r="AI86" i="4"/>
  <c r="AI81" i="4" s="1"/>
  <c r="AH86" i="4"/>
  <c r="AF86" i="4"/>
  <c r="AE86" i="4"/>
  <c r="AG86" i="4" s="1"/>
  <c r="AC86" i="4"/>
  <c r="AB86" i="4"/>
  <c r="AD86" i="4" s="1"/>
  <c r="AO85" i="4"/>
  <c r="AN85" i="4"/>
  <c r="AP85" i="4" s="1"/>
  <c r="AM85" i="4"/>
  <c r="AJ85" i="4"/>
  <c r="AG85" i="4"/>
  <c r="AD85" i="4"/>
  <c r="AO84" i="4"/>
  <c r="AN84" i="4"/>
  <c r="AM84" i="4"/>
  <c r="AJ84" i="4"/>
  <c r="AG84" i="4"/>
  <c r="AD84" i="4"/>
  <c r="AL82" i="4"/>
  <c r="AK82" i="4"/>
  <c r="AI82" i="4"/>
  <c r="AH82" i="4"/>
  <c r="AF82" i="4"/>
  <c r="AE82" i="4"/>
  <c r="AG82" i="4" s="1"/>
  <c r="AC82" i="4"/>
  <c r="AC81" i="4" s="1"/>
  <c r="AB82" i="4"/>
  <c r="AP79" i="4"/>
  <c r="AO78" i="4"/>
  <c r="AN78" i="4"/>
  <c r="AM78" i="4"/>
  <c r="AM77" i="4" s="1"/>
  <c r="AJ78" i="4"/>
  <c r="AJ77" i="4"/>
  <c r="AG78" i="4"/>
  <c r="AG77" i="4" s="1"/>
  <c r="AD78" i="4"/>
  <c r="AD77" i="4"/>
  <c r="AO75" i="4"/>
  <c r="AN75" i="4"/>
  <c r="AM75" i="4"/>
  <c r="AJ75" i="4"/>
  <c r="AG75" i="4"/>
  <c r="AD75" i="4"/>
  <c r="AO72" i="4"/>
  <c r="AN72" i="4"/>
  <c r="AP72" i="4" s="1"/>
  <c r="AM72" i="4"/>
  <c r="AJ72" i="4"/>
  <c r="AG72" i="4"/>
  <c r="AD72" i="4"/>
  <c r="AL71" i="4"/>
  <c r="AK71" i="4"/>
  <c r="AI71" i="4"/>
  <c r="AH71" i="4"/>
  <c r="AJ71" i="4"/>
  <c r="AF71" i="4"/>
  <c r="AE71" i="4"/>
  <c r="AC71" i="4"/>
  <c r="AB71" i="4"/>
  <c r="AD71" i="4" s="1"/>
  <c r="AP69" i="4"/>
  <c r="AP68" i="4"/>
  <c r="AP67" i="4"/>
  <c r="AP66" i="4"/>
  <c r="AP65" i="4"/>
  <c r="AP64" i="4"/>
  <c r="AP63" i="4"/>
  <c r="AP62" i="4"/>
  <c r="AM60" i="4"/>
  <c r="AJ60" i="4"/>
  <c r="AG60" i="4"/>
  <c r="AD60" i="4"/>
  <c r="AP58" i="4"/>
  <c r="AP57" i="4"/>
  <c r="AP56" i="4"/>
  <c r="AP55" i="4"/>
  <c r="AP54" i="4"/>
  <c r="AP53" i="4"/>
  <c r="AP52" i="4"/>
  <c r="AP51" i="4"/>
  <c r="AP49" i="4" s="1"/>
  <c r="AM49" i="4"/>
  <c r="AJ49" i="4"/>
  <c r="AG49" i="4"/>
  <c r="AD49" i="4"/>
  <c r="AP47" i="4"/>
  <c r="AP46" i="4"/>
  <c r="AP45" i="4"/>
  <c r="AP44" i="4"/>
  <c r="AP43" i="4"/>
  <c r="AP42" i="4"/>
  <c r="AP41" i="4"/>
  <c r="AP40" i="4"/>
  <c r="AM38" i="4"/>
  <c r="AJ38" i="4"/>
  <c r="AG38" i="4"/>
  <c r="AD38" i="4"/>
  <c r="AO34" i="4"/>
  <c r="AN34" i="4"/>
  <c r="AP34" i="4" s="1"/>
  <c r="AM34" i="4"/>
  <c r="AJ34" i="4"/>
  <c r="AG34" i="4"/>
  <c r="AD34" i="4"/>
  <c r="AO33" i="4"/>
  <c r="AN33" i="4"/>
  <c r="AP33" i="4" s="1"/>
  <c r="AM33" i="4"/>
  <c r="AJ33" i="4"/>
  <c r="AG33" i="4"/>
  <c r="AD33" i="4"/>
  <c r="AO32" i="4"/>
  <c r="AO30" i="4" s="1"/>
  <c r="AN32" i="4"/>
  <c r="AP32" i="4" s="1"/>
  <c r="AM32" i="4"/>
  <c r="AM30" i="4" s="1"/>
  <c r="AJ32" i="4"/>
  <c r="AG32" i="4"/>
  <c r="AD32" i="4"/>
  <c r="AL30" i="4"/>
  <c r="AK30" i="4"/>
  <c r="AI30" i="4"/>
  <c r="AH30" i="4"/>
  <c r="AF30" i="4"/>
  <c r="AE30" i="4"/>
  <c r="AC30" i="4"/>
  <c r="AB30" i="4"/>
  <c r="AO28" i="4"/>
  <c r="AN28" i="4"/>
  <c r="AM28" i="4"/>
  <c r="AJ28" i="4"/>
  <c r="AG28" i="4"/>
  <c r="AD28" i="4"/>
  <c r="AO27" i="4"/>
  <c r="AN27" i="4"/>
  <c r="AP27" i="4" s="1"/>
  <c r="AM27" i="4"/>
  <c r="AJ27" i="4"/>
  <c r="AG27" i="4"/>
  <c r="AD27" i="4"/>
  <c r="AO26" i="4"/>
  <c r="AN26" i="4"/>
  <c r="AM26" i="4"/>
  <c r="AJ26" i="4"/>
  <c r="AG26" i="4"/>
  <c r="AD26" i="4"/>
  <c r="AO25" i="4"/>
  <c r="AN25" i="4"/>
  <c r="AM25" i="4"/>
  <c r="AJ25" i="4"/>
  <c r="AG25" i="4"/>
  <c r="AD25" i="4"/>
  <c r="AO24" i="4"/>
  <c r="AN24" i="4"/>
  <c r="AM24" i="4"/>
  <c r="AJ24" i="4"/>
  <c r="AG24" i="4"/>
  <c r="AD24" i="4"/>
  <c r="AO23" i="4"/>
  <c r="AN23" i="4"/>
  <c r="AM23" i="4"/>
  <c r="AJ23" i="4"/>
  <c r="AG23" i="4"/>
  <c r="AD23" i="4"/>
  <c r="AO22" i="4"/>
  <c r="AN22" i="4"/>
  <c r="AP22" i="4" s="1"/>
  <c r="AM22" i="4"/>
  <c r="AJ22" i="4"/>
  <c r="AG22" i="4"/>
  <c r="AD22" i="4"/>
  <c r="AL20" i="4"/>
  <c r="AK20" i="4"/>
  <c r="AI20" i="4"/>
  <c r="AH20" i="4"/>
  <c r="AF20" i="4"/>
  <c r="AE20" i="4"/>
  <c r="AC20" i="4"/>
  <c r="AB20" i="4"/>
  <c r="AO18" i="4"/>
  <c r="AN18" i="4"/>
  <c r="AM18" i="4"/>
  <c r="AJ18" i="4"/>
  <c r="AG18" i="4"/>
  <c r="AD18" i="4"/>
  <c r="AO17" i="4"/>
  <c r="AP17" i="4" s="1"/>
  <c r="AN17" i="4"/>
  <c r="AM17" i="4"/>
  <c r="AJ17" i="4"/>
  <c r="AG17" i="4"/>
  <c r="AD17" i="4"/>
  <c r="AO16" i="4"/>
  <c r="AN16" i="4"/>
  <c r="AP16" i="4" s="1"/>
  <c r="AM16" i="4"/>
  <c r="AJ16" i="4"/>
  <c r="AG16" i="4"/>
  <c r="AD16" i="4"/>
  <c r="AO15" i="4"/>
  <c r="AN15" i="4"/>
  <c r="AM15" i="4"/>
  <c r="AJ15" i="4"/>
  <c r="AG15" i="4"/>
  <c r="AD15" i="4"/>
  <c r="AO14" i="4"/>
  <c r="AN14" i="4"/>
  <c r="AM14" i="4"/>
  <c r="AJ14" i="4"/>
  <c r="AG14" i="4"/>
  <c r="AD14" i="4"/>
  <c r="AL12" i="4"/>
  <c r="AK12" i="4"/>
  <c r="AJ12" i="4"/>
  <c r="AI12" i="4"/>
  <c r="AH12" i="4"/>
  <c r="AF12" i="4"/>
  <c r="AF8" i="4" s="1"/>
  <c r="AE12" i="4"/>
  <c r="AE8" i="4" s="1"/>
  <c r="AC12" i="4"/>
  <c r="AB12" i="4"/>
  <c r="AA79" i="4"/>
  <c r="AD91" i="4"/>
  <c r="AJ91" i="4"/>
  <c r="AJ86" i="4"/>
  <c r="AP84" i="4"/>
  <c r="X78" i="4"/>
  <c r="X77" i="4" s="1"/>
  <c r="U78" i="4"/>
  <c r="U77" i="4"/>
  <c r="R78" i="4"/>
  <c r="R77" i="4" s="1"/>
  <c r="O78" i="4"/>
  <c r="O77" i="4" s="1"/>
  <c r="L78" i="4"/>
  <c r="L77" i="4" s="1"/>
  <c r="I78" i="4"/>
  <c r="I77" i="4" s="1"/>
  <c r="F78" i="4"/>
  <c r="F77" i="4" s="1"/>
  <c r="AA63" i="4"/>
  <c r="AA64" i="4"/>
  <c r="AA65" i="4"/>
  <c r="AA66" i="4"/>
  <c r="AA67" i="4"/>
  <c r="AA68" i="4"/>
  <c r="AA69" i="4"/>
  <c r="AA62" i="4"/>
  <c r="X60" i="4"/>
  <c r="U60" i="4"/>
  <c r="R60" i="4"/>
  <c r="O60" i="4"/>
  <c r="L60" i="4"/>
  <c r="I60" i="4"/>
  <c r="F60" i="4"/>
  <c r="AA52" i="4"/>
  <c r="AA53" i="4"/>
  <c r="AA54" i="4"/>
  <c r="AA55" i="4"/>
  <c r="AA56" i="4"/>
  <c r="AA57" i="4"/>
  <c r="AA58" i="4"/>
  <c r="AA51" i="4"/>
  <c r="AA49" i="4" s="1"/>
  <c r="X49" i="4"/>
  <c r="U49" i="4"/>
  <c r="R49" i="4"/>
  <c r="O49" i="4"/>
  <c r="L49" i="4"/>
  <c r="I49" i="4"/>
  <c r="F49" i="4"/>
  <c r="Y22" i="4"/>
  <c r="Y23" i="4"/>
  <c r="Y20" i="4" s="1"/>
  <c r="Y24" i="4"/>
  <c r="AA24" i="4" s="1"/>
  <c r="X28" i="4"/>
  <c r="X27" i="4"/>
  <c r="X26" i="4"/>
  <c r="X25" i="4"/>
  <c r="X24" i="4"/>
  <c r="X23" i="4"/>
  <c r="X22" i="4"/>
  <c r="W20" i="4"/>
  <c r="W8" i="4" s="1"/>
  <c r="V20" i="4"/>
  <c r="U28" i="4"/>
  <c r="U27" i="4"/>
  <c r="U26" i="4"/>
  <c r="U25" i="4"/>
  <c r="U24" i="4"/>
  <c r="U23" i="4"/>
  <c r="U22" i="4"/>
  <c r="T20" i="4"/>
  <c r="S20" i="4"/>
  <c r="R28" i="4"/>
  <c r="R27" i="4"/>
  <c r="R26" i="4"/>
  <c r="R25" i="4"/>
  <c r="R24" i="4"/>
  <c r="R23" i="4"/>
  <c r="R20" i="4" s="1"/>
  <c r="R22" i="4"/>
  <c r="Q20" i="4"/>
  <c r="P20" i="4"/>
  <c r="O28" i="4"/>
  <c r="O27" i="4"/>
  <c r="O26" i="4"/>
  <c r="O25" i="4"/>
  <c r="O24" i="4"/>
  <c r="O23" i="4"/>
  <c r="O22" i="4"/>
  <c r="N20" i="4"/>
  <c r="M20" i="4"/>
  <c r="L28" i="4"/>
  <c r="L27" i="4"/>
  <c r="L26" i="4"/>
  <c r="L25" i="4"/>
  <c r="L24" i="4"/>
  <c r="L23" i="4"/>
  <c r="L22" i="4"/>
  <c r="K20" i="4"/>
  <c r="J20" i="4"/>
  <c r="I28" i="4"/>
  <c r="I27" i="4"/>
  <c r="I26" i="4"/>
  <c r="I25" i="4"/>
  <c r="I24" i="4"/>
  <c r="I23" i="4"/>
  <c r="I22" i="4"/>
  <c r="H20" i="4"/>
  <c r="G20" i="4"/>
  <c r="E20" i="4"/>
  <c r="D20" i="4"/>
  <c r="X18" i="4"/>
  <c r="X17" i="4"/>
  <c r="X16" i="4"/>
  <c r="X15" i="4"/>
  <c r="X14" i="4"/>
  <c r="W12" i="4"/>
  <c r="V12" i="4"/>
  <c r="U18" i="4"/>
  <c r="U17" i="4"/>
  <c r="U16" i="4"/>
  <c r="U15" i="4"/>
  <c r="U14" i="4"/>
  <c r="T12" i="4"/>
  <c r="T8" i="4" s="1"/>
  <c r="S12" i="4"/>
  <c r="R18" i="4"/>
  <c r="R17" i="4"/>
  <c r="R16" i="4"/>
  <c r="R15" i="4"/>
  <c r="R14" i="4"/>
  <c r="Q12" i="4"/>
  <c r="Q8" i="4" s="1"/>
  <c r="P12" i="4"/>
  <c r="P8" i="4" s="1"/>
  <c r="O18" i="4"/>
  <c r="O17" i="4"/>
  <c r="O16" i="4"/>
  <c r="O15" i="4"/>
  <c r="O14" i="4"/>
  <c r="N12" i="4"/>
  <c r="M12" i="4"/>
  <c r="M8" i="4" s="1"/>
  <c r="L18" i="4"/>
  <c r="L17" i="4"/>
  <c r="L16" i="4"/>
  <c r="L15" i="4"/>
  <c r="L14" i="4"/>
  <c r="K12" i="4"/>
  <c r="J12" i="4"/>
  <c r="I18" i="4"/>
  <c r="I17" i="4"/>
  <c r="I16" i="4"/>
  <c r="I15" i="4"/>
  <c r="I14" i="4"/>
  <c r="H12" i="4"/>
  <c r="G12" i="4"/>
  <c r="E12" i="4"/>
  <c r="D12" i="4"/>
  <c r="AA46" i="4"/>
  <c r="AA45" i="4"/>
  <c r="F98" i="4"/>
  <c r="F96" i="4"/>
  <c r="F95" i="4"/>
  <c r="F94" i="4"/>
  <c r="F93" i="4"/>
  <c r="E91" i="4"/>
  <c r="D91" i="4"/>
  <c r="F89" i="4"/>
  <c r="F88" i="4"/>
  <c r="E86" i="4"/>
  <c r="D86" i="4"/>
  <c r="F85" i="4"/>
  <c r="F84" i="4"/>
  <c r="E82" i="4"/>
  <c r="D82" i="4"/>
  <c r="F75" i="4"/>
  <c r="F72" i="4"/>
  <c r="E71" i="4"/>
  <c r="F71" i="4" s="1"/>
  <c r="D71" i="4"/>
  <c r="F38" i="4"/>
  <c r="I98" i="4"/>
  <c r="I96" i="4"/>
  <c r="I95" i="4"/>
  <c r="I94" i="4"/>
  <c r="I93" i="4"/>
  <c r="H91" i="4"/>
  <c r="G91" i="4"/>
  <c r="I89" i="4"/>
  <c r="I88" i="4"/>
  <c r="H86" i="4"/>
  <c r="G86" i="4"/>
  <c r="G81" i="4" s="1"/>
  <c r="I85" i="4"/>
  <c r="I84" i="4"/>
  <c r="H82" i="4"/>
  <c r="G82" i="4"/>
  <c r="I75" i="4"/>
  <c r="I72" i="4"/>
  <c r="H71" i="4"/>
  <c r="G71" i="4"/>
  <c r="I71" i="4" s="1"/>
  <c r="I38" i="4"/>
  <c r="L98" i="4"/>
  <c r="L96" i="4"/>
  <c r="L95" i="4"/>
  <c r="L94" i="4"/>
  <c r="L93" i="4"/>
  <c r="K91" i="4"/>
  <c r="J91" i="4"/>
  <c r="L89" i="4"/>
  <c r="L88" i="4"/>
  <c r="K86" i="4"/>
  <c r="J86" i="4"/>
  <c r="L85" i="4"/>
  <c r="L84" i="4"/>
  <c r="K82" i="4"/>
  <c r="J82" i="4"/>
  <c r="L75" i="4"/>
  <c r="L72" i="4"/>
  <c r="K71" i="4"/>
  <c r="J71" i="4"/>
  <c r="L38" i="4"/>
  <c r="F34" i="4"/>
  <c r="F33" i="4"/>
  <c r="F32" i="4"/>
  <c r="E30" i="4"/>
  <c r="D30" i="4"/>
  <c r="F28" i="4"/>
  <c r="F27" i="4"/>
  <c r="F26" i="4"/>
  <c r="F25" i="4"/>
  <c r="F24" i="4"/>
  <c r="F23" i="4"/>
  <c r="F22" i="4"/>
  <c r="F18" i="4"/>
  <c r="F17" i="4"/>
  <c r="F16" i="4"/>
  <c r="F15" i="4"/>
  <c r="F14" i="4"/>
  <c r="I34" i="4"/>
  <c r="I33" i="4"/>
  <c r="I32" i="4"/>
  <c r="H30" i="4"/>
  <c r="G30" i="4"/>
  <c r="L34" i="4"/>
  <c r="L33" i="4"/>
  <c r="L32" i="4"/>
  <c r="K30" i="4"/>
  <c r="J30" i="4"/>
  <c r="K81" i="4"/>
  <c r="AA47" i="4"/>
  <c r="AA41" i="4"/>
  <c r="AA42" i="4"/>
  <c r="AA43" i="4"/>
  <c r="AA44" i="4"/>
  <c r="AA40" i="4"/>
  <c r="X38" i="4"/>
  <c r="U38" i="4"/>
  <c r="R38" i="4"/>
  <c r="O38" i="4"/>
  <c r="AA101" i="4"/>
  <c r="AA100" i="4"/>
  <c r="AA99" i="4"/>
  <c r="AA98" i="4" s="1"/>
  <c r="X98" i="4"/>
  <c r="U98" i="4"/>
  <c r="R98" i="4"/>
  <c r="O98" i="4"/>
  <c r="Z94" i="4"/>
  <c r="Y94" i="4"/>
  <c r="Z93" i="4"/>
  <c r="Z91" i="4" s="1"/>
  <c r="Y93" i="4"/>
  <c r="X94" i="4"/>
  <c r="X93" i="4"/>
  <c r="W91" i="4"/>
  <c r="V91" i="4"/>
  <c r="U94" i="4"/>
  <c r="U93" i="4"/>
  <c r="T91" i="4"/>
  <c r="S91" i="4"/>
  <c r="R94" i="4"/>
  <c r="R93" i="4"/>
  <c r="Q91" i="4"/>
  <c r="P91" i="4"/>
  <c r="N91" i="4"/>
  <c r="M91" i="4"/>
  <c r="O94" i="4"/>
  <c r="O93" i="4"/>
  <c r="Z89" i="4"/>
  <c r="Y89" i="4"/>
  <c r="AA89" i="4" s="1"/>
  <c r="Z88" i="4"/>
  <c r="Z86" i="4" s="1"/>
  <c r="Y88" i="4"/>
  <c r="Z85" i="4"/>
  <c r="Y85" i="4"/>
  <c r="AA85" i="4" s="1"/>
  <c r="Z84" i="4"/>
  <c r="Y84" i="4"/>
  <c r="X89" i="4"/>
  <c r="X88" i="4"/>
  <c r="W86" i="4"/>
  <c r="V86" i="4"/>
  <c r="X85" i="4"/>
  <c r="X84" i="4"/>
  <c r="W82" i="4"/>
  <c r="V82" i="4"/>
  <c r="U89" i="4"/>
  <c r="U88" i="4"/>
  <c r="T86" i="4"/>
  <c r="T81" i="4" s="1"/>
  <c r="S86" i="4"/>
  <c r="U85" i="4"/>
  <c r="U84" i="4"/>
  <c r="T82" i="4"/>
  <c r="S82" i="4"/>
  <c r="R89" i="4"/>
  <c r="R88" i="4"/>
  <c r="Q86" i="4"/>
  <c r="R86" i="4" s="1"/>
  <c r="P86" i="4"/>
  <c r="R85" i="4"/>
  <c r="R84" i="4"/>
  <c r="Q82" i="4"/>
  <c r="P82" i="4"/>
  <c r="P81" i="4" s="1"/>
  <c r="N86" i="4"/>
  <c r="M86" i="4"/>
  <c r="O86" i="4" s="1"/>
  <c r="N82" i="4"/>
  <c r="N81" i="4" s="1"/>
  <c r="M82" i="4"/>
  <c r="O89" i="4"/>
  <c r="O88" i="4"/>
  <c r="O85" i="4"/>
  <c r="O84" i="4"/>
  <c r="O95" i="4"/>
  <c r="R95" i="4"/>
  <c r="U95" i="4"/>
  <c r="X95" i="4"/>
  <c r="Y95" i="4"/>
  <c r="Z95" i="4"/>
  <c r="AA95" i="4" s="1"/>
  <c r="O96" i="4"/>
  <c r="R96" i="4"/>
  <c r="U96" i="4"/>
  <c r="X96" i="4"/>
  <c r="Y96" i="4"/>
  <c r="Z96" i="4"/>
  <c r="Z75" i="4"/>
  <c r="Y75" i="4"/>
  <c r="Y71" i="4" s="1"/>
  <c r="AA71" i="4" s="1"/>
  <c r="Z72" i="4"/>
  <c r="Y72" i="4"/>
  <c r="X75" i="4"/>
  <c r="X72" i="4"/>
  <c r="W71" i="4"/>
  <c r="V71" i="4"/>
  <c r="U75" i="4"/>
  <c r="U72" i="4"/>
  <c r="T71" i="4"/>
  <c r="S71" i="4"/>
  <c r="R75" i="4"/>
  <c r="R72" i="4"/>
  <c r="Q71" i="4"/>
  <c r="P71" i="4"/>
  <c r="O75" i="4"/>
  <c r="O72" i="4"/>
  <c r="N71" i="4"/>
  <c r="M71" i="4"/>
  <c r="O71" i="4" s="1"/>
  <c r="Z34" i="4"/>
  <c r="Y34" i="4"/>
  <c r="AA34" i="4" s="1"/>
  <c r="Z33" i="4"/>
  <c r="Y33" i="4"/>
  <c r="Z32" i="4"/>
  <c r="Y32" i="4"/>
  <c r="X34" i="4"/>
  <c r="X33" i="4"/>
  <c r="X30" i="4" s="1"/>
  <c r="X32" i="4"/>
  <c r="W30" i="4"/>
  <c r="V30" i="4"/>
  <c r="U34" i="4"/>
  <c r="U33" i="4"/>
  <c r="U32" i="4"/>
  <c r="T30" i="4"/>
  <c r="S30" i="4"/>
  <c r="S8" i="4" s="1"/>
  <c r="R34" i="4"/>
  <c r="R33" i="4"/>
  <c r="R32" i="4"/>
  <c r="R30" i="4" s="1"/>
  <c r="Q30" i="4"/>
  <c r="P30" i="4"/>
  <c r="O34" i="4"/>
  <c r="O33" i="4"/>
  <c r="O32" i="4"/>
  <c r="Y25" i="4"/>
  <c r="Z25" i="4"/>
  <c r="AA25" i="4" s="1"/>
  <c r="Y26" i="4"/>
  <c r="AA26" i="4" s="1"/>
  <c r="Z26" i="4"/>
  <c r="Y27" i="4"/>
  <c r="Z27" i="4"/>
  <c r="Y28" i="4"/>
  <c r="Z28" i="4"/>
  <c r="AA28" i="4" s="1"/>
  <c r="Y18" i="4"/>
  <c r="Z18" i="4"/>
  <c r="AA18" i="4" s="1"/>
  <c r="O91" i="4"/>
  <c r="Z78" i="4"/>
  <c r="Y78" i="4"/>
  <c r="M30" i="4"/>
  <c r="Z24" i="4"/>
  <c r="Z23" i="4"/>
  <c r="Z20" i="4" s="1"/>
  <c r="Z22" i="4"/>
  <c r="Z17" i="4"/>
  <c r="Y17" i="4"/>
  <c r="Z16" i="4"/>
  <c r="Y16" i="4"/>
  <c r="AA16" i="4" s="1"/>
  <c r="Z15" i="4"/>
  <c r="AA15" i="4" s="1"/>
  <c r="Y15" i="4"/>
  <c r="Z14" i="4"/>
  <c r="Y14" i="4"/>
  <c r="O17" i="3"/>
  <c r="O16" i="3"/>
  <c r="O15" i="3"/>
  <c r="O14" i="3"/>
  <c r="L17" i="3"/>
  <c r="L16" i="3"/>
  <c r="L15" i="3"/>
  <c r="L14" i="3"/>
  <c r="I17" i="3"/>
  <c r="I16" i="3"/>
  <c r="I12" i="3" s="1"/>
  <c r="I15" i="3"/>
  <c r="I14" i="3"/>
  <c r="Q74" i="3"/>
  <c r="P74" i="3"/>
  <c r="Q73" i="3"/>
  <c r="P73" i="3"/>
  <c r="Q70" i="3"/>
  <c r="P70" i="3"/>
  <c r="R70" i="3" s="1"/>
  <c r="Q69" i="3"/>
  <c r="P69" i="3"/>
  <c r="Q68" i="3"/>
  <c r="P68" i="3"/>
  <c r="P67" i="3" s="1"/>
  <c r="P64" i="3"/>
  <c r="Q64" i="3"/>
  <c r="P65" i="3"/>
  <c r="Q65" i="3"/>
  <c r="Q63" i="3"/>
  <c r="P63" i="3"/>
  <c r="Q62" i="3"/>
  <c r="P62" i="3"/>
  <c r="R62" i="3" s="1"/>
  <c r="Q61" i="3"/>
  <c r="P61" i="3"/>
  <c r="Q60" i="3"/>
  <c r="P60" i="3"/>
  <c r="P59" i="3" s="1"/>
  <c r="Q57" i="3"/>
  <c r="P57" i="3"/>
  <c r="O57" i="3"/>
  <c r="L57" i="3"/>
  <c r="I57" i="3"/>
  <c r="F57" i="3"/>
  <c r="Q47" i="3"/>
  <c r="P47" i="3"/>
  <c r="R47" i="3" s="1"/>
  <c r="Q55" i="3"/>
  <c r="P55" i="3"/>
  <c r="Q54" i="3"/>
  <c r="P54" i="3"/>
  <c r="P52" i="3" s="1"/>
  <c r="Q45" i="3"/>
  <c r="Q44" i="3"/>
  <c r="P45" i="3"/>
  <c r="P44" i="3"/>
  <c r="Q36" i="3"/>
  <c r="Q37" i="3"/>
  <c r="Q35" i="3" s="1"/>
  <c r="Q38" i="3"/>
  <c r="R38" i="3" s="1"/>
  <c r="P37" i="3"/>
  <c r="R37" i="3" s="1"/>
  <c r="P38" i="3"/>
  <c r="P36" i="3"/>
  <c r="Q32" i="3"/>
  <c r="Q33" i="3"/>
  <c r="Q31" i="3" s="1"/>
  <c r="Q34" i="3"/>
  <c r="P33" i="3"/>
  <c r="P34" i="3"/>
  <c r="P32" i="3"/>
  <c r="Q28" i="3"/>
  <c r="Q27" i="3" s="1"/>
  <c r="Q29" i="3"/>
  <c r="Q30" i="3"/>
  <c r="P29" i="3"/>
  <c r="R29" i="3" s="1"/>
  <c r="P30" i="3"/>
  <c r="P28" i="3"/>
  <c r="Q21" i="3"/>
  <c r="Q22" i="3"/>
  <c r="R22" i="3" s="1"/>
  <c r="Q23" i="3"/>
  <c r="P22" i="3"/>
  <c r="P23" i="3"/>
  <c r="R23" i="3" s="1"/>
  <c r="P21" i="3"/>
  <c r="P19" i="3" s="1"/>
  <c r="Q15" i="3"/>
  <c r="Q16" i="3"/>
  <c r="Q17" i="3"/>
  <c r="Q14" i="3"/>
  <c r="Q12" i="3" s="1"/>
  <c r="P15" i="3"/>
  <c r="P16" i="3"/>
  <c r="R16" i="3" s="1"/>
  <c r="P17" i="3"/>
  <c r="R17" i="3" s="1"/>
  <c r="P14" i="3"/>
  <c r="O74" i="3"/>
  <c r="O73" i="3"/>
  <c r="N72" i="3"/>
  <c r="M72" i="3"/>
  <c r="O70" i="3"/>
  <c r="O69" i="3"/>
  <c r="O68" i="3"/>
  <c r="O67" i="3" s="1"/>
  <c r="N67" i="3"/>
  <c r="M67" i="3"/>
  <c r="O65" i="3"/>
  <c r="O64" i="3"/>
  <c r="O63" i="3"/>
  <c r="O62" i="3"/>
  <c r="O61" i="3"/>
  <c r="O60" i="3"/>
  <c r="N59" i="3"/>
  <c r="M59" i="3"/>
  <c r="O55" i="3"/>
  <c r="O54" i="3"/>
  <c r="N52" i="3"/>
  <c r="M52" i="3"/>
  <c r="O47" i="3"/>
  <c r="O45" i="3"/>
  <c r="O44" i="3"/>
  <c r="O42" i="3" s="1"/>
  <c r="N42" i="3"/>
  <c r="M42" i="3"/>
  <c r="O38" i="3"/>
  <c r="O37" i="3"/>
  <c r="O36" i="3"/>
  <c r="N35" i="3"/>
  <c r="M35" i="3"/>
  <c r="O35" i="3" s="1"/>
  <c r="O34" i="3"/>
  <c r="O33" i="3"/>
  <c r="O32" i="3"/>
  <c r="N31" i="3"/>
  <c r="M31" i="3"/>
  <c r="O31" i="3" s="1"/>
  <c r="O30" i="3"/>
  <c r="O29" i="3"/>
  <c r="O28" i="3"/>
  <c r="N27" i="3"/>
  <c r="O27" i="3" s="1"/>
  <c r="M27" i="3"/>
  <c r="O23" i="3"/>
  <c r="O22" i="3"/>
  <c r="O21" i="3"/>
  <c r="O19" i="3" s="1"/>
  <c r="N19" i="3"/>
  <c r="M19" i="3"/>
  <c r="N12" i="3"/>
  <c r="M12" i="3"/>
  <c r="L74" i="3"/>
  <c r="L73" i="3"/>
  <c r="K72" i="3"/>
  <c r="J72" i="3"/>
  <c r="L70" i="3"/>
  <c r="L69" i="3"/>
  <c r="L68" i="3"/>
  <c r="L67" i="3" s="1"/>
  <c r="K67" i="3"/>
  <c r="J67" i="3"/>
  <c r="L65" i="3"/>
  <c r="L64" i="3"/>
  <c r="L63" i="3"/>
  <c r="L59" i="3" s="1"/>
  <c r="L62" i="3"/>
  <c r="L61" i="3"/>
  <c r="L60" i="3"/>
  <c r="K59" i="3"/>
  <c r="J59" i="3"/>
  <c r="L55" i="3"/>
  <c r="L54" i="3"/>
  <c r="L52" i="3" s="1"/>
  <c r="K52" i="3"/>
  <c r="J52" i="3"/>
  <c r="L47" i="3"/>
  <c r="L45" i="3"/>
  <c r="L44" i="3"/>
  <c r="L42" i="3" s="1"/>
  <c r="K42" i="3"/>
  <c r="J42" i="3"/>
  <c r="L38" i="3"/>
  <c r="L37" i="3"/>
  <c r="L36" i="3"/>
  <c r="K35" i="3"/>
  <c r="J35" i="3"/>
  <c r="L35" i="3" s="1"/>
  <c r="L34" i="3"/>
  <c r="L33" i="3"/>
  <c r="L32" i="3"/>
  <c r="K31" i="3"/>
  <c r="J31" i="3"/>
  <c r="L31" i="3" s="1"/>
  <c r="L30" i="3"/>
  <c r="L29" i="3"/>
  <c r="L28" i="3"/>
  <c r="K27" i="3"/>
  <c r="L27" i="3" s="1"/>
  <c r="J27" i="3"/>
  <c r="L23" i="3"/>
  <c r="L22" i="3"/>
  <c r="L21" i="3"/>
  <c r="L19" i="3" s="1"/>
  <c r="K19" i="3"/>
  <c r="J19" i="3"/>
  <c r="K12" i="3"/>
  <c r="J12" i="3"/>
  <c r="Q42" i="3"/>
  <c r="R69" i="3"/>
  <c r="O52" i="3"/>
  <c r="AA72" i="4"/>
  <c r="Z71" i="4"/>
  <c r="Z82" i="4"/>
  <c r="AA32" i="4"/>
  <c r="U71" i="4"/>
  <c r="AA75" i="4"/>
  <c r="AA22" i="4"/>
  <c r="AA27" i="4"/>
  <c r="N30" i="4"/>
  <c r="N8" i="4"/>
  <c r="AA17" i="4"/>
  <c r="R45" i="3"/>
  <c r="P72" i="3"/>
  <c r="O72" i="3"/>
  <c r="R64" i="3"/>
  <c r="R36" i="3"/>
  <c r="R34" i="3"/>
  <c r="R15" i="3"/>
  <c r="R74" i="3"/>
  <c r="R28" i="3"/>
  <c r="I74" i="3"/>
  <c r="I72" i="3" s="1"/>
  <c r="I73" i="3"/>
  <c r="H72" i="3"/>
  <c r="G72" i="3"/>
  <c r="I70" i="3"/>
  <c r="I69" i="3"/>
  <c r="I68" i="3"/>
  <c r="H67" i="3"/>
  <c r="G67" i="3"/>
  <c r="I65" i="3"/>
  <c r="I64" i="3"/>
  <c r="I63" i="3"/>
  <c r="I62" i="3"/>
  <c r="I61" i="3"/>
  <c r="I60" i="3"/>
  <c r="H59" i="3"/>
  <c r="G59" i="3"/>
  <c r="I55" i="3"/>
  <c r="I54" i="3"/>
  <c r="I52" i="3" s="1"/>
  <c r="H52" i="3"/>
  <c r="G52" i="3"/>
  <c r="I47" i="3"/>
  <c r="I45" i="3"/>
  <c r="I44" i="3"/>
  <c r="I42" i="3" s="1"/>
  <c r="H42" i="3"/>
  <c r="G42" i="3"/>
  <c r="I38" i="3"/>
  <c r="I37" i="3"/>
  <c r="I36" i="3"/>
  <c r="H35" i="3"/>
  <c r="G35" i="3"/>
  <c r="I34" i="3"/>
  <c r="I33" i="3"/>
  <c r="I32" i="3"/>
  <c r="H31" i="3"/>
  <c r="G31" i="3"/>
  <c r="I30" i="3"/>
  <c r="I29" i="3"/>
  <c r="I28" i="3"/>
  <c r="H27" i="3"/>
  <c r="H25" i="3" s="1"/>
  <c r="G27" i="3"/>
  <c r="G25" i="3" s="1"/>
  <c r="G8" i="3" s="1"/>
  <c r="I23" i="3"/>
  <c r="I22" i="3"/>
  <c r="I21" i="3"/>
  <c r="I19" i="3" s="1"/>
  <c r="H19" i="3"/>
  <c r="G19" i="3"/>
  <c r="H12" i="3"/>
  <c r="G12" i="3"/>
  <c r="F74" i="3"/>
  <c r="F72" i="3" s="1"/>
  <c r="F73" i="3"/>
  <c r="E72" i="3"/>
  <c r="D72" i="3"/>
  <c r="F70" i="3"/>
  <c r="F69" i="3"/>
  <c r="F68" i="3"/>
  <c r="E67" i="3"/>
  <c r="D67" i="3"/>
  <c r="F65" i="3"/>
  <c r="F64" i="3"/>
  <c r="F63" i="3"/>
  <c r="F62" i="3"/>
  <c r="F61" i="3"/>
  <c r="F60" i="3"/>
  <c r="E59" i="3"/>
  <c r="D59" i="3"/>
  <c r="F55" i="3"/>
  <c r="F54" i="3"/>
  <c r="F52" i="3" s="1"/>
  <c r="E52" i="3"/>
  <c r="D52" i="3"/>
  <c r="F47" i="3"/>
  <c r="F45" i="3"/>
  <c r="F42" i="3" s="1"/>
  <c r="F44" i="3"/>
  <c r="E42" i="3"/>
  <c r="D42" i="3"/>
  <c r="F38" i="3"/>
  <c r="F37" i="3"/>
  <c r="F36" i="3"/>
  <c r="E35" i="3"/>
  <c r="D35" i="3"/>
  <c r="F34" i="3"/>
  <c r="F33" i="3"/>
  <c r="F32" i="3"/>
  <c r="E31" i="3"/>
  <c r="D31" i="3"/>
  <c r="F30" i="3"/>
  <c r="F29" i="3"/>
  <c r="F28" i="3"/>
  <c r="E27" i="3"/>
  <c r="D27" i="3"/>
  <c r="F27" i="3" s="1"/>
  <c r="F23" i="3"/>
  <c r="F22" i="3"/>
  <c r="F21" i="3"/>
  <c r="E19" i="3"/>
  <c r="D19" i="3"/>
  <c r="F17" i="3"/>
  <c r="F16" i="3"/>
  <c r="F15" i="3"/>
  <c r="F12" i="3" s="1"/>
  <c r="F14" i="3"/>
  <c r="E12" i="3"/>
  <c r="D12" i="3"/>
  <c r="E25" i="3"/>
  <c r="F19" i="3"/>
  <c r="AP30" i="4" l="1"/>
  <c r="Z81" i="4"/>
  <c r="D8" i="4"/>
  <c r="I20" i="4"/>
  <c r="AC123" i="16"/>
  <c r="AM53" i="16"/>
  <c r="K52" i="15"/>
  <c r="N25" i="3"/>
  <c r="AK81" i="4"/>
  <c r="M123" i="16"/>
  <c r="AR123" i="16"/>
  <c r="AM118" i="16"/>
  <c r="AM77" i="16"/>
  <c r="AE123" i="16"/>
  <c r="V123" i="16"/>
  <c r="N45" i="16"/>
  <c r="AL40" i="16"/>
  <c r="H41" i="15"/>
  <c r="H52" i="15"/>
  <c r="I120" i="15"/>
  <c r="R136" i="15"/>
  <c r="R83" i="15" s="1"/>
  <c r="R211" i="15" s="1"/>
  <c r="O6" i="15"/>
  <c r="K162" i="15"/>
  <c r="K161" i="15" s="1"/>
  <c r="O25" i="3"/>
  <c r="W81" i="4"/>
  <c r="E81" i="4"/>
  <c r="AM122" i="16"/>
  <c r="AM123" i="16" s="1"/>
  <c r="AA99" i="16"/>
  <c r="AM90" i="16"/>
  <c r="AA64" i="16"/>
  <c r="L40" i="15"/>
  <c r="K120" i="15"/>
  <c r="D25" i="3"/>
  <c r="D8" i="3" s="1"/>
  <c r="R60" i="3"/>
  <c r="F12" i="4"/>
  <c r="AB123" i="16"/>
  <c r="AS123" i="16"/>
  <c r="I123" i="16"/>
  <c r="Z99" i="16"/>
  <c r="Z64" i="16"/>
  <c r="O45" i="16"/>
  <c r="E123" i="16"/>
  <c r="I136" i="15"/>
  <c r="N136" i="15"/>
  <c r="Y86" i="4"/>
  <c r="AA86" i="4" s="1"/>
  <c r="Z30" i="4"/>
  <c r="AG12" i="4"/>
  <c r="AL8" i="4"/>
  <c r="F31" i="3"/>
  <c r="F25" i="3" s="1"/>
  <c r="F8" i="3" s="1"/>
  <c r="Q81" i="4"/>
  <c r="R81" i="4" s="1"/>
  <c r="AD12" i="4"/>
  <c r="D6" i="15"/>
  <c r="Z122" i="16"/>
  <c r="AL118" i="16"/>
  <c r="N118" i="16"/>
  <c r="Z90" i="16"/>
  <c r="AL77" i="16"/>
  <c r="N77" i="16"/>
  <c r="N123" i="16" s="1"/>
  <c r="Z53" i="16"/>
  <c r="AY40" i="16"/>
  <c r="O40" i="16"/>
  <c r="I84" i="15"/>
  <c r="I83" i="15" s="1"/>
  <c r="I162" i="15"/>
  <c r="I161" i="15" s="1"/>
  <c r="I211" i="15" s="1"/>
  <c r="Q136" i="15"/>
  <c r="Q161" i="15"/>
  <c r="K6" i="15"/>
  <c r="K82" i="15" s="1"/>
  <c r="L162" i="15"/>
  <c r="L161" i="15" s="1"/>
  <c r="R8" i="4"/>
  <c r="R65" i="3"/>
  <c r="AY122" i="16"/>
  <c r="AO123" i="16"/>
  <c r="AY90" i="16"/>
  <c r="O35" i="16"/>
  <c r="I35" i="3"/>
  <c r="R73" i="3"/>
  <c r="R72" i="3" s="1"/>
  <c r="Y12" i="4"/>
  <c r="AP89" i="4"/>
  <c r="AM91" i="4"/>
  <c r="Q123" i="16"/>
  <c r="AM99" i="16"/>
  <c r="AM64" i="16"/>
  <c r="AX35" i="16"/>
  <c r="N35" i="16"/>
  <c r="O52" i="15"/>
  <c r="AN123" i="16"/>
  <c r="AX40" i="16"/>
  <c r="AX123" i="16" s="1"/>
  <c r="H161" i="15"/>
  <c r="R68" i="3"/>
  <c r="R67" i="3" s="1"/>
  <c r="AP93" i="4"/>
  <c r="F35" i="3"/>
  <c r="Q72" i="3"/>
  <c r="L12" i="3"/>
  <c r="AA23" i="4"/>
  <c r="AA20" i="4" s="1"/>
  <c r="L91" i="4"/>
  <c r="J8" i="4"/>
  <c r="U20" i="4"/>
  <c r="AM86" i="4"/>
  <c r="AP14" i="4"/>
  <c r="AP18" i="4"/>
  <c r="AP25" i="4"/>
  <c r="AN30" i="4"/>
  <c r="AP95" i="4"/>
  <c r="P123" i="16"/>
  <c r="AL122" i="16"/>
  <c r="Z104" i="16"/>
  <c r="AL99" i="16"/>
  <c r="N99" i="16"/>
  <c r="Z70" i="16"/>
  <c r="AL64" i="16"/>
  <c r="N64" i="16"/>
  <c r="Q84" i="15"/>
  <c r="Q187" i="15"/>
  <c r="K12" i="15"/>
  <c r="L82" i="15"/>
  <c r="Q12" i="15"/>
  <c r="O65" i="15"/>
  <c r="O84" i="15"/>
  <c r="O83" i="15" s="1"/>
  <c r="R82" i="4"/>
  <c r="L72" i="3"/>
  <c r="R30" i="3"/>
  <c r="R57" i="3"/>
  <c r="R63" i="3"/>
  <c r="Q67" i="3"/>
  <c r="O12" i="3"/>
  <c r="O8" i="3" s="1"/>
  <c r="AA78" i="4"/>
  <c r="AA77" i="4" s="1"/>
  <c r="U30" i="4"/>
  <c r="R71" i="4"/>
  <c r="X71" i="4"/>
  <c r="AA96" i="4"/>
  <c r="U86" i="4"/>
  <c r="X86" i="4"/>
  <c r="AA88" i="4"/>
  <c r="AA94" i="4"/>
  <c r="I30" i="4"/>
  <c r="F20" i="4"/>
  <c r="E8" i="4"/>
  <c r="X20" i="4"/>
  <c r="AD20" i="4"/>
  <c r="O122" i="16"/>
  <c r="O104" i="16"/>
  <c r="O90" i="16"/>
  <c r="O70" i="16"/>
  <c r="AP123" i="16"/>
  <c r="AM35" i="16"/>
  <c r="F41" i="15"/>
  <c r="D41" i="15"/>
  <c r="E52" i="15"/>
  <c r="F65" i="15"/>
  <c r="E120" i="15"/>
  <c r="D136" i="15"/>
  <c r="F162" i="15"/>
  <c r="E187" i="15"/>
  <c r="I52" i="15"/>
  <c r="R12" i="15"/>
  <c r="K41" i="15"/>
  <c r="K40" i="15" s="1"/>
  <c r="AM20" i="4"/>
  <c r="AP38" i="4"/>
  <c r="AF81" i="4"/>
  <c r="AG91" i="4"/>
  <c r="AP94" i="4"/>
  <c r="R50" i="3"/>
  <c r="AY118" i="16"/>
  <c r="AY99" i="16"/>
  <c r="AY77" i="16"/>
  <c r="AY64" i="16"/>
  <c r="AA45" i="16"/>
  <c r="AA35" i="16"/>
  <c r="H12" i="15"/>
  <c r="H6" i="15" s="1"/>
  <c r="Q52" i="15"/>
  <c r="Q40" i="15" s="1"/>
  <c r="Q82" i="15" s="1"/>
  <c r="O136" i="15"/>
  <c r="K84" i="15"/>
  <c r="O30" i="4"/>
  <c r="L30" i="4"/>
  <c r="AJ30" i="4"/>
  <c r="O118" i="16"/>
  <c r="O99" i="16"/>
  <c r="O77" i="16"/>
  <c r="O64" i="16"/>
  <c r="O53" i="16"/>
  <c r="AT123" i="16"/>
  <c r="AM40" i="16"/>
  <c r="F52" i="15"/>
  <c r="D52" i="15"/>
  <c r="E84" i="15"/>
  <c r="F120" i="15"/>
  <c r="F83" i="15" s="1"/>
  <c r="F136" i="15"/>
  <c r="D162" i="15"/>
  <c r="D161" i="15" s="1"/>
  <c r="F187" i="15"/>
  <c r="I12" i="15"/>
  <c r="I6" i="15" s="1"/>
  <c r="I82" i="15" s="1"/>
  <c r="R52" i="15"/>
  <c r="R40" i="15" s="1"/>
  <c r="R82" i="15" s="1"/>
  <c r="N41" i="15"/>
  <c r="N40" i="15" s="1"/>
  <c r="N120" i="15"/>
  <c r="N83" i="15" s="1"/>
  <c r="N211" i="15" s="1"/>
  <c r="U91" i="4"/>
  <c r="Y91" i="4"/>
  <c r="AA91" i="4" s="1"/>
  <c r="L86" i="4"/>
  <c r="F86" i="4"/>
  <c r="H8" i="4"/>
  <c r="O12" i="4"/>
  <c r="O8" i="4" s="1"/>
  <c r="R12" i="4"/>
  <c r="L20" i="4"/>
  <c r="O20" i="4"/>
  <c r="V8" i="4"/>
  <c r="AM12" i="4"/>
  <c r="AP15" i="4"/>
  <c r="AP12" i="4" s="1"/>
  <c r="AI8" i="4"/>
  <c r="AO20" i="4"/>
  <c r="AG20" i="4"/>
  <c r="AP75" i="4"/>
  <c r="AP78" i="4"/>
  <c r="AP77" i="4" s="1"/>
  <c r="AO82" i="4"/>
  <c r="AA122" i="16"/>
  <c r="AA104" i="16"/>
  <c r="AA90" i="16"/>
  <c r="AA70" i="16"/>
  <c r="AA53" i="16"/>
  <c r="AY35" i="16"/>
  <c r="E12" i="15"/>
  <c r="O41" i="15"/>
  <c r="O120" i="15"/>
  <c r="I27" i="3"/>
  <c r="P27" i="3"/>
  <c r="Q19" i="3"/>
  <c r="I91" i="4"/>
  <c r="D81" i="4"/>
  <c r="F82" i="4"/>
  <c r="AD82" i="4"/>
  <c r="AB81" i="4"/>
  <c r="AD81" i="4" s="1"/>
  <c r="AJ82" i="4"/>
  <c r="AH81" i="4"/>
  <c r="AJ81" i="4" s="1"/>
  <c r="L8" i="4"/>
  <c r="AM82" i="4"/>
  <c r="AL81" i="4"/>
  <c r="E8" i="3"/>
  <c r="F59" i="3"/>
  <c r="P35" i="3"/>
  <c r="R35" i="3" s="1"/>
  <c r="H81" i="4"/>
  <c r="I81" i="4" s="1"/>
  <c r="I82" i="4"/>
  <c r="AM8" i="4"/>
  <c r="E83" i="15"/>
  <c r="E162" i="15"/>
  <c r="R14" i="3"/>
  <c r="R12" i="3" s="1"/>
  <c r="P12" i="3"/>
  <c r="P31" i="3"/>
  <c r="R31" i="3" s="1"/>
  <c r="R32" i="3"/>
  <c r="R44" i="3"/>
  <c r="R42" i="3" s="1"/>
  <c r="P42" i="3"/>
  <c r="F67" i="3"/>
  <c r="Q25" i="3"/>
  <c r="R54" i="3"/>
  <c r="R21" i="3"/>
  <c r="R19" i="3" s="1"/>
  <c r="R33" i="3"/>
  <c r="J25" i="3"/>
  <c r="J8" i="3" s="1"/>
  <c r="O59" i="3"/>
  <c r="R55" i="3"/>
  <c r="Q52" i="3"/>
  <c r="R61" i="3"/>
  <c r="Q59" i="3"/>
  <c r="Z12" i="4"/>
  <c r="Z8" i="4" s="1"/>
  <c r="AA14" i="4"/>
  <c r="AA12" i="4" s="1"/>
  <c r="AA33" i="4"/>
  <c r="AA30" i="4" s="1"/>
  <c r="Y30" i="4"/>
  <c r="Y8" i="4" s="1"/>
  <c r="M81" i="4"/>
  <c r="O81" i="4" s="1"/>
  <c r="O82" i="4"/>
  <c r="S81" i="4"/>
  <c r="U81" i="4" s="1"/>
  <c r="U82" i="4"/>
  <c r="V81" i="4"/>
  <c r="X81" i="4" s="1"/>
  <c r="X82" i="4"/>
  <c r="AA84" i="4"/>
  <c r="Y82" i="4"/>
  <c r="AA60" i="4"/>
  <c r="AN20" i="4"/>
  <c r="AP23" i="4"/>
  <c r="AM81" i="4"/>
  <c r="I31" i="3"/>
  <c r="I59" i="3"/>
  <c r="I67" i="3"/>
  <c r="K25" i="3"/>
  <c r="K8" i="3" s="1"/>
  <c r="L25" i="3"/>
  <c r="L8" i="3" s="1"/>
  <c r="N8" i="3"/>
  <c r="AA93" i="4"/>
  <c r="I86" i="4"/>
  <c r="F91" i="4"/>
  <c r="I12" i="4"/>
  <c r="L12" i="4"/>
  <c r="U12" i="4"/>
  <c r="X12" i="4"/>
  <c r="X8" i="4" s="1"/>
  <c r="AB8" i="4"/>
  <c r="AK8" i="4"/>
  <c r="AN12" i="4"/>
  <c r="AN8" i="4" s="1"/>
  <c r="AD30" i="4"/>
  <c r="AD8" i="4" s="1"/>
  <c r="AN71" i="4"/>
  <c r="AN82" i="4"/>
  <c r="AN81" i="4" s="1"/>
  <c r="E41" i="15"/>
  <c r="E40" i="15" s="1"/>
  <c r="E82" i="15" s="1"/>
  <c r="H8" i="3"/>
  <c r="G8" i="4"/>
  <c r="F30" i="4"/>
  <c r="F8" i="4" s="1"/>
  <c r="L71" i="4"/>
  <c r="AC8" i="4"/>
  <c r="AH8" i="4"/>
  <c r="AO12" i="4"/>
  <c r="AP24" i="4"/>
  <c r="AP26" i="4"/>
  <c r="AP28" i="4"/>
  <c r="AG30" i="4"/>
  <c r="AG8" i="4" s="1"/>
  <c r="AE81" i="4"/>
  <c r="AG81" i="4" s="1"/>
  <c r="AO86" i="4"/>
  <c r="AP86" i="4" s="1"/>
  <c r="AN91" i="4"/>
  <c r="AP91" i="4" s="1"/>
  <c r="I40" i="15"/>
  <c r="Q6" i="15"/>
  <c r="O40" i="15"/>
  <c r="M25" i="3"/>
  <c r="M8" i="3" s="1"/>
  <c r="R91" i="4"/>
  <c r="X91" i="4"/>
  <c r="AA38" i="4"/>
  <c r="AJ20" i="4"/>
  <c r="AP60" i="4"/>
  <c r="AM71" i="4"/>
  <c r="H83" i="15"/>
  <c r="H211" i="15" s="1"/>
  <c r="R6" i="15"/>
  <c r="N82" i="15"/>
  <c r="O211" i="15"/>
  <c r="L211" i="15"/>
  <c r="F6" i="15"/>
  <c r="O82" i="15"/>
  <c r="E6" i="15"/>
  <c r="D84" i="15"/>
  <c r="AG71" i="4"/>
  <c r="AO71" i="4"/>
  <c r="AP71" i="4" s="1"/>
  <c r="D40" i="15"/>
  <c r="D82" i="15" s="1"/>
  <c r="J81" i="4"/>
  <c r="L81" i="4" s="1"/>
  <c r="L82" i="4"/>
  <c r="K8" i="4"/>
  <c r="AO81" i="4"/>
  <c r="F40" i="15" l="1"/>
  <c r="F82" i="15" s="1"/>
  <c r="Z123" i="16"/>
  <c r="AO8" i="4"/>
  <c r="U8" i="4"/>
  <c r="F81" i="4"/>
  <c r="AL123" i="16"/>
  <c r="I8" i="4"/>
  <c r="F161" i="15"/>
  <c r="F211" i="15" s="1"/>
  <c r="Q83" i="15"/>
  <c r="Q211" i="15" s="1"/>
  <c r="H40" i="15"/>
  <c r="H82" i="15" s="1"/>
  <c r="D83" i="15"/>
  <c r="D211" i="15" s="1"/>
  <c r="AJ8" i="4"/>
  <c r="R59" i="3"/>
  <c r="AA123" i="16"/>
  <c r="K83" i="15"/>
  <c r="K211" i="15" s="1"/>
  <c r="O123" i="16"/>
  <c r="AY123" i="16"/>
  <c r="E161" i="15"/>
  <c r="E211" i="15" s="1"/>
  <c r="AP82" i="4"/>
  <c r="I25" i="3"/>
  <c r="I8" i="3" s="1"/>
  <c r="AA82" i="4"/>
  <c r="Y81" i="4"/>
  <c r="AA81" i="4" s="1"/>
  <c r="P25" i="3"/>
  <c r="P8" i="3" s="1"/>
  <c r="R27" i="3"/>
  <c r="R25" i="3" s="1"/>
  <c r="R8" i="3" s="1"/>
  <c r="AP81" i="4"/>
  <c r="AP20" i="4"/>
  <c r="AP8" i="4" s="1"/>
  <c r="R52" i="3"/>
  <c r="AA8" i="4"/>
  <c r="Q8" i="3"/>
</calcChain>
</file>

<file path=xl/sharedStrings.xml><?xml version="1.0" encoding="utf-8"?>
<sst xmlns="http://schemas.openxmlformats.org/spreadsheetml/2006/main" count="2113" uniqueCount="1064">
  <si>
    <t>OUT</t>
  </si>
  <si>
    <t>Ro-Ro</t>
  </si>
  <si>
    <t xml:space="preserve">IN </t>
  </si>
  <si>
    <t>A1</t>
  </si>
  <si>
    <t>TOTAL THROUGHPUT "HINTERLAND"</t>
  </si>
  <si>
    <t>A2</t>
  </si>
  <si>
    <t>A21</t>
  </si>
  <si>
    <t>By Road</t>
  </si>
  <si>
    <t>A22</t>
  </si>
  <si>
    <t>By Rail</t>
  </si>
  <si>
    <t>A23</t>
  </si>
  <si>
    <t>By Barge</t>
  </si>
  <si>
    <t>A24</t>
  </si>
  <si>
    <t>By Pipeline</t>
  </si>
  <si>
    <t>A3</t>
  </si>
  <si>
    <t>A31</t>
  </si>
  <si>
    <t>A32</t>
  </si>
  <si>
    <t>A33</t>
  </si>
  <si>
    <t>A4</t>
  </si>
  <si>
    <t xml:space="preserve">  of  which:</t>
  </si>
  <si>
    <t>A41</t>
  </si>
  <si>
    <t>A411</t>
  </si>
  <si>
    <t xml:space="preserve">         By Road</t>
  </si>
  <si>
    <t>A412</t>
  </si>
  <si>
    <t xml:space="preserve">         By Rail</t>
  </si>
  <si>
    <t>A413</t>
  </si>
  <si>
    <t xml:space="preserve">         By Barge</t>
  </si>
  <si>
    <t>A42</t>
  </si>
  <si>
    <t>A421</t>
  </si>
  <si>
    <t>A422</t>
  </si>
  <si>
    <t>A423</t>
  </si>
  <si>
    <t>A43</t>
  </si>
  <si>
    <t>A431</t>
  </si>
  <si>
    <t>A432</t>
  </si>
  <si>
    <t>A433</t>
  </si>
  <si>
    <t xml:space="preserve">  ADDITIONAL INFORMATION   </t>
  </si>
  <si>
    <t>B1</t>
  </si>
  <si>
    <t>NUMBER OF HGV (B11+B12)</t>
  </si>
  <si>
    <t>B11</t>
  </si>
  <si>
    <t>B12</t>
  </si>
  <si>
    <t>B2</t>
  </si>
  <si>
    <t>NUMBER OF TRAINS</t>
  </si>
  <si>
    <t>B3</t>
  </si>
  <si>
    <t>NUMBER OF RAIL WAGONS (B31+B32)</t>
  </si>
  <si>
    <t>B31</t>
  </si>
  <si>
    <t>B32</t>
  </si>
  <si>
    <t>B4</t>
  </si>
  <si>
    <t>NUMBER OF BARGES</t>
  </si>
  <si>
    <t>B5</t>
  </si>
  <si>
    <t>B51</t>
  </si>
  <si>
    <t>by Road - Empty</t>
  </si>
  <si>
    <t>B52</t>
  </si>
  <si>
    <t>by Road - Full</t>
  </si>
  <si>
    <t>B53</t>
  </si>
  <si>
    <t>by Rail - Empty</t>
  </si>
  <si>
    <t>B54</t>
  </si>
  <si>
    <t>by Rail - Full</t>
  </si>
  <si>
    <t>B55</t>
  </si>
  <si>
    <t>by Barge - Empty</t>
  </si>
  <si>
    <t>B56</t>
  </si>
  <si>
    <t>by Barge - Full</t>
  </si>
  <si>
    <t>B6</t>
  </si>
  <si>
    <t>B61</t>
  </si>
  <si>
    <t>B62</t>
  </si>
  <si>
    <t>B63</t>
  </si>
  <si>
    <t>Empty cells</t>
  </si>
  <si>
    <t>TOT</t>
  </si>
  <si>
    <t xml:space="preserve">TOTAL THROUGHPUT </t>
  </si>
  <si>
    <t>LIQUID BULK</t>
  </si>
  <si>
    <t>A25</t>
  </si>
  <si>
    <t xml:space="preserve">Crude oil </t>
  </si>
  <si>
    <t xml:space="preserve">Refined (petroleum) products </t>
  </si>
  <si>
    <t xml:space="preserve">Gaseus, liqufied or compressed petroleum products and natural gas
</t>
  </si>
  <si>
    <t xml:space="preserve">Chemical products </t>
  </si>
  <si>
    <t xml:space="preserve">Other liquid bulk </t>
  </si>
  <si>
    <t xml:space="preserve">DRY BULK </t>
  </si>
  <si>
    <t>A34</t>
  </si>
  <si>
    <t>A35</t>
  </si>
  <si>
    <t>A36</t>
  </si>
  <si>
    <t>A37</t>
  </si>
  <si>
    <t>Cereals</t>
  </si>
  <si>
    <t xml:space="preserve">Foodstuff/Fodder/Oil seeds </t>
  </si>
  <si>
    <t xml:space="preserve">Coal and lignite </t>
  </si>
  <si>
    <t xml:space="preserve">Ores/cement/lime/plasters </t>
  </si>
  <si>
    <t xml:space="preserve">Metallurgical Products </t>
  </si>
  <si>
    <t>Chemical products</t>
  </si>
  <si>
    <t xml:space="preserve">Other dry bulk </t>
  </si>
  <si>
    <t xml:space="preserve">GENERAL CARGO </t>
  </si>
  <si>
    <t xml:space="preserve"> Scheda Rilevamenti Traffici Hinterland</t>
  </si>
  <si>
    <t>NUMBER OF CALLS</t>
  </si>
  <si>
    <t>B21</t>
  </si>
  <si>
    <t>B22</t>
  </si>
  <si>
    <t>CRUISE PASSENGERS</t>
  </si>
  <si>
    <t xml:space="preserve">  "Home Port"</t>
  </si>
  <si>
    <t xml:space="preserve">   "Transits" (to be counted once)</t>
  </si>
  <si>
    <t>B41</t>
  </si>
  <si>
    <t xml:space="preserve">   "Hinterland"</t>
  </si>
  <si>
    <t xml:space="preserve">        Full</t>
  </si>
  <si>
    <t xml:space="preserve">        Empty </t>
  </si>
  <si>
    <t>B42</t>
  </si>
  <si>
    <t>B411</t>
  </si>
  <si>
    <t>B412</t>
  </si>
  <si>
    <t xml:space="preserve">   "Transshipped" </t>
  </si>
  <si>
    <t>B511</t>
  </si>
  <si>
    <t>B512</t>
  </si>
  <si>
    <t>B541</t>
  </si>
  <si>
    <t>B542</t>
  </si>
  <si>
    <t>B543</t>
  </si>
  <si>
    <t>Number of commercial vehicles</t>
  </si>
  <si>
    <t>Number of private vehicles</t>
  </si>
  <si>
    <t xml:space="preserve">Number of Ro-Ro units </t>
  </si>
  <si>
    <t xml:space="preserve">      Accompanied</t>
  </si>
  <si>
    <t xml:space="preserve">      Not Accompanied</t>
  </si>
  <si>
    <t>Tonnes or thousand of tonnes</t>
  </si>
  <si>
    <t>of  which:</t>
  </si>
  <si>
    <t xml:space="preserve"> of  which:</t>
  </si>
  <si>
    <t xml:space="preserve">     Containerized (including Ro-Ro containers)</t>
  </si>
  <si>
    <t xml:space="preserve">      Ro-Ro (excluding Ro-Ro containers)</t>
  </si>
  <si>
    <t xml:space="preserve">      Other general cargo</t>
  </si>
  <si>
    <t>Number of Ro-Ro units by Road</t>
  </si>
  <si>
    <t>Number of Ro-Ro units by Rail - Not Accompanied</t>
  </si>
  <si>
    <t>Number of Ro-Ro units by Rail - Accompanied</t>
  </si>
  <si>
    <t>Number of commercial vehicles by Rail</t>
  </si>
  <si>
    <t>Containerized (including Ro-Ro containers)</t>
  </si>
  <si>
    <t xml:space="preserve"> Ro-Ro (excluding Ro-Ro containers)</t>
  </si>
  <si>
    <t>Other general cargo</t>
  </si>
  <si>
    <t>Dwell time container (average value)</t>
  </si>
  <si>
    <t xml:space="preserve">    import</t>
  </si>
  <si>
    <t xml:space="preserve">    export</t>
  </si>
  <si>
    <t xml:space="preserve">    transhipment</t>
  </si>
  <si>
    <t xml:space="preserve">    Ro-Ro</t>
  </si>
  <si>
    <t>Cruise</t>
  </si>
  <si>
    <t>B111</t>
  </si>
  <si>
    <t>B112</t>
  </si>
  <si>
    <t>B113</t>
  </si>
  <si>
    <t>B114</t>
  </si>
  <si>
    <t>B115</t>
  </si>
  <si>
    <t>B116</t>
  </si>
  <si>
    <t>B117</t>
  </si>
  <si>
    <t>B121</t>
  </si>
  <si>
    <t>B122</t>
  </si>
  <si>
    <t>B123</t>
  </si>
  <si>
    <t>B124</t>
  </si>
  <si>
    <t>B125</t>
  </si>
  <si>
    <t>B126</t>
  </si>
  <si>
    <t>B127</t>
  </si>
  <si>
    <t>B7</t>
  </si>
  <si>
    <t xml:space="preserve">    Cruise</t>
  </si>
  <si>
    <t>YEAR</t>
  </si>
  <si>
    <t>JANUARY - DECEMBER</t>
  </si>
  <si>
    <t>JANUARY - MARCH</t>
  </si>
  <si>
    <t>APRIL - JUNE</t>
  </si>
  <si>
    <t>JULY - SEPTEMBER</t>
  </si>
  <si>
    <t>OCTOBER - DECEMBER</t>
  </si>
  <si>
    <t>TOT YEAR</t>
  </si>
  <si>
    <t>GROSS TONNAGE (average value)</t>
  </si>
  <si>
    <t>GROSS TONNAGE (maximum value)</t>
  </si>
  <si>
    <t>B118</t>
  </si>
  <si>
    <t xml:space="preserve">    Ro-Pax</t>
  </si>
  <si>
    <t>B128</t>
  </si>
  <si>
    <t>B13</t>
  </si>
  <si>
    <t>B131</t>
  </si>
  <si>
    <t>B132</t>
  </si>
  <si>
    <t>B133</t>
  </si>
  <si>
    <t>B134</t>
  </si>
  <si>
    <t>B135</t>
  </si>
  <si>
    <t>B136</t>
  </si>
  <si>
    <t>B137</t>
  </si>
  <si>
    <t>B138</t>
  </si>
  <si>
    <t>TOTAL THROUGHPUT (A2+A3+A4)</t>
  </si>
  <si>
    <t>LIQUID BULK (A21+A22+A23+A24+A25)</t>
  </si>
  <si>
    <t xml:space="preserve">A21 </t>
  </si>
  <si>
    <t>Crude oil</t>
  </si>
  <si>
    <t xml:space="preserve">A22 </t>
  </si>
  <si>
    <t>Refined (petroleum) products</t>
  </si>
  <si>
    <t xml:space="preserve">A23 </t>
  </si>
  <si>
    <t>Gaseous, liquefied or compressed petroleum products and natural gas</t>
  </si>
  <si>
    <t xml:space="preserve">A24 </t>
  </si>
  <si>
    <t xml:space="preserve">A25 </t>
  </si>
  <si>
    <t>Other liquid bulk</t>
  </si>
  <si>
    <t xml:space="preserve">A3 </t>
  </si>
  <si>
    <t>DRY BULK (A31+A32+A33+A34+A35+A36+A37)</t>
  </si>
  <si>
    <t xml:space="preserve"> Cereals</t>
  </si>
  <si>
    <t xml:space="preserve">A32 </t>
  </si>
  <si>
    <t>Foodstuff/Fodder/oil seeds</t>
  </si>
  <si>
    <t xml:space="preserve">A33 </t>
  </si>
  <si>
    <t>Coal and lignite</t>
  </si>
  <si>
    <t xml:space="preserve">A34 </t>
  </si>
  <si>
    <t>Ores/cement/lime/plasters</t>
  </si>
  <si>
    <t xml:space="preserve">A35 </t>
  </si>
  <si>
    <t>Metallurgical products</t>
  </si>
  <si>
    <t xml:space="preserve">A36 </t>
  </si>
  <si>
    <t xml:space="preserve">A37 </t>
  </si>
  <si>
    <t>Other dry bulk</t>
  </si>
  <si>
    <t xml:space="preserve"> GENERAL CARGO (A41+A42+A43)</t>
  </si>
  <si>
    <t xml:space="preserve">A41 </t>
  </si>
  <si>
    <t xml:space="preserve">A42 </t>
  </si>
  <si>
    <t>Ro-Ro (excluding Ro-Ro containers)</t>
  </si>
  <si>
    <t xml:space="preserve">A43 </t>
  </si>
  <si>
    <t>ADDITIONAL INFORMATION 
(in units)</t>
  </si>
  <si>
    <t xml:space="preserve">B11 </t>
  </si>
  <si>
    <t>NUMBER OF CALLS (B111+B112+B113+B114+B115+B116+B117+B118)</t>
  </si>
  <si>
    <t>Other</t>
  </si>
  <si>
    <t xml:space="preserve">    Other</t>
  </si>
  <si>
    <t xml:space="preserve">    Liquid bulk</t>
  </si>
  <si>
    <t xml:space="preserve">    Dry bulk</t>
  </si>
  <si>
    <t xml:space="preserve">    General cargo </t>
  </si>
  <si>
    <t xml:space="preserve">    Container</t>
  </si>
  <si>
    <t>Liquid bulk</t>
  </si>
  <si>
    <t>Dry bulk</t>
  </si>
  <si>
    <t xml:space="preserve">General cargo </t>
  </si>
  <si>
    <t>Container</t>
  </si>
  <si>
    <t>Ro-Pax</t>
  </si>
  <si>
    <t xml:space="preserve">B12 </t>
  </si>
  <si>
    <t>Not included in the ESPO model</t>
  </si>
  <si>
    <t xml:space="preserve">GROSS TONNAGE (total average value) </t>
  </si>
  <si>
    <t xml:space="preserve">Liquid bulk (average value) </t>
  </si>
  <si>
    <t>Dry bulk (average value)</t>
  </si>
  <si>
    <t xml:space="preserve">General cargo (average value) </t>
  </si>
  <si>
    <t>Container (average value)</t>
  </si>
  <si>
    <t>Ro-Ro (average value)</t>
  </si>
  <si>
    <t>Ro-Pax (average value)</t>
  </si>
  <si>
    <t>Cruise (average value)</t>
  </si>
  <si>
    <t>Other (average value)</t>
  </si>
  <si>
    <t xml:space="preserve">Liquid bulk (maximum value) </t>
  </si>
  <si>
    <t>Dry bulk (maximum value)</t>
  </si>
  <si>
    <t>General cargo (maximum value)</t>
  </si>
  <si>
    <t>Container (maximum value)</t>
  </si>
  <si>
    <t>Ro-Ro (maximum value)</t>
  </si>
  <si>
    <t>Ro-Pax (maximum value)</t>
  </si>
  <si>
    <t>Cruise (maximum value)</t>
  </si>
  <si>
    <t>Other (maximum value)</t>
  </si>
  <si>
    <t xml:space="preserve">B2 </t>
  </si>
  <si>
    <t>Local (less than 20 miles journey)</t>
  </si>
  <si>
    <t xml:space="preserve">B22 </t>
  </si>
  <si>
    <t xml:space="preserve">B3 </t>
  </si>
  <si>
    <t xml:space="preserve">B31 </t>
  </si>
  <si>
    <t>Home port</t>
  </si>
  <si>
    <t xml:space="preserve">B32 </t>
  </si>
  <si>
    <t>Transits (to be counted once)</t>
  </si>
  <si>
    <t xml:space="preserve">NUMBER OF CRUISE PASSENGERS </t>
  </si>
  <si>
    <t>NUMBER OF CONTAINERS (in TEU) (B41 + B42)</t>
  </si>
  <si>
    <t>NUMBER OF CONTAINERS in TEU (B41+B42)</t>
  </si>
  <si>
    <t xml:space="preserve">B41 </t>
  </si>
  <si>
    <t>“Hinterland” (B411+B412)</t>
  </si>
  <si>
    <t xml:space="preserve">B411 </t>
  </si>
  <si>
    <t>Empty</t>
  </si>
  <si>
    <t xml:space="preserve">B412 </t>
  </si>
  <si>
    <t>Full</t>
  </si>
  <si>
    <t xml:space="preserve">B42 </t>
  </si>
  <si>
    <t>“Transshipped” (B421+B422)</t>
  </si>
  <si>
    <t xml:space="preserve">B421 </t>
  </si>
  <si>
    <t>B422</t>
  </si>
  <si>
    <t xml:space="preserve">B51 </t>
  </si>
  <si>
    <t xml:space="preserve">B52 </t>
  </si>
  <si>
    <t xml:space="preserve">B53 </t>
  </si>
  <si>
    <t>Number of Ro-Ro units (B511+B512)</t>
  </si>
  <si>
    <t>Accompanied</t>
  </si>
  <si>
    <t>Not Accompanied</t>
  </si>
  <si>
    <t>import (average value)</t>
  </si>
  <si>
    <t>export (average value)</t>
  </si>
  <si>
    <t>transhipment (average value)</t>
  </si>
  <si>
    <t>Dwell time container (total average value)</t>
  </si>
  <si>
    <t>REMARKS</t>
  </si>
  <si>
    <t>Tonnage of goods includes the packaging and the tare weight of containers and ro-ro units. It also includes the weight of passenger cars, motorcycles, accompanying trailers/caravans and passenger buses.
Containers are counted as containers in TEU independently of the kind of vessel transporting them.</t>
  </si>
  <si>
    <t>“Liquid bulk” does not include the tonnage of bunker fuel carried by a bunker vessel which takes the fuel from the bunker service station located within the area of the port, to vessel moored in that port.</t>
  </si>
  <si>
    <t>The “Container” sub-heading (A41) includes the tonnage of all containerized goods the port is “humanly” able to count. It includes Lifted-on Lifted –off containers and Rolled-on Rolled-off containers. 
The “Ro-Ro” sub-heading (A42) records the tonnage of any kind of goods which are rolled on and off the vessel carrying them by sea including: road goods vehicles and accompanying trailers; unaccompanied road goods trailers and semi-trailers; rail wagons, shipborne port-to-port trailers, and shipborne barges.
The “Ro-Ro” sub-heading also includes the tonnage of vehicles which are transported against payment such as: automobile industry products (new cars and vehicles, etc.); passengers cars, motorcycles and accompanying trailers/caravans; unaccompanied caravans and other road, agricultural and industrial vehicles; other mobile self-propelled units; other mobile non-self-propelled units.
The sub-heading “Other general cargo” includes the tonnage of cargo that is not counted in the two previous sub-headings. As a rule, it includes any kind of lifted-on lifted-off goods, not in containers, and not in the solid bulk section. Project cargo is included in this field.</t>
  </si>
  <si>
    <t>The “Cruise passengers” section (B3) is divided into two sub-headings (B3-B32):
- Home port (it records the embarking and disembarking passengers on a cruise vessel);
- Transits (it records only once the cruise passengers on excursion).
To define a "Cruise passenger", a "Cruise ship" and a "Cruise passengers excursion", see Annex I of Directive 2009/42/EC of the European Parliament and of the Council:
- Cruise passenger means a sea passenger making a sea journey on a cruise ship. Passengers on day excursions are excluded.
- Cruise ship means a passenger ship intended to provide passengers with a full tourist experience. All passengers have cabins. Facilities for entertainment aboard are included.
- Ships operating normal ferry services are excluded, even if some passengers treat the service as a cruise. In addition, cargo-carrying vessels able to carry a very limited number of passengers with their own cabins are also excluded. Ships intended solely for day excursions are also excluded.
- Cruise passenger excursion means a short visit by a cruise passenger to a tourist attraction associated with a port while retaining a cabin on board.</t>
  </si>
  <si>
    <t>B421</t>
  </si>
  <si>
    <t>The “Number of Containers” section (B4) is divided into two sub-headings (B41-B42):
- “Hinterland”: it records the seagoing containers (empty B411 and full B412) having their origin and/or destination in the port;
- “Transshipped”: it records seagoing containers (empty B421 and full B422) transferred from one vessel to another.</t>
  </si>
  <si>
    <t>TOTAL THROUGHPUT "HINTERLAND" (A2+A3+A4)</t>
  </si>
  <si>
    <t>Containerized - including Ro-Ro containers (A411+A412+A413)</t>
  </si>
  <si>
    <t>Ro-Ro - excluding Ro-Ro containers (A421+A422+A423)</t>
  </si>
  <si>
    <t>Other general cargo (A431+A432+A433)</t>
  </si>
  <si>
    <t xml:space="preserve">B1 </t>
  </si>
  <si>
    <t xml:space="preserve">     Full</t>
  </si>
  <si>
    <t xml:space="preserve">     Empty</t>
  </si>
  <si>
    <t>NUMBER OF CONTAINERS - in TEU (B51+B52+B53+B54+B55+B56)</t>
  </si>
  <si>
    <t xml:space="preserve">NUMBER OF HGV </t>
  </si>
  <si>
    <t xml:space="preserve">NUMBER OF RAIL WAGONS </t>
  </si>
  <si>
    <t xml:space="preserve">NUMBER OF CONTAINERS (in TEU) </t>
  </si>
  <si>
    <t>REMARK</t>
  </si>
  <si>
    <t>NUMBER OF RO-RO UNITS (B61+B62+B63)</t>
  </si>
  <si>
    <t xml:space="preserve">NUMBER OF RO-RO UNITS </t>
  </si>
  <si>
    <t xml:space="preserve">NUMBER OF COMMERCIAL VEHICLES </t>
  </si>
  <si>
    <t>B71</t>
  </si>
  <si>
    <t>B72</t>
  </si>
  <si>
    <t>NUMBER OF COMMERCIAL VEHICLES (B71+B72)</t>
  </si>
  <si>
    <t>Number of commercial vehicles by Road</t>
  </si>
  <si>
    <r>
      <rPr>
        <b/>
        <u/>
        <sz val="11"/>
        <rFont val="Calibri"/>
        <family val="2"/>
      </rPr>
      <t>Indicate units used</t>
    </r>
    <r>
      <rPr>
        <b/>
        <sz val="11"/>
        <rFont val="Calibri"/>
        <family val="2"/>
      </rPr>
      <t>:</t>
    </r>
  </si>
  <si>
    <t>IN</t>
  </si>
  <si>
    <t xml:space="preserve">LIQUID BULK </t>
  </si>
  <si>
    <t xml:space="preserve">Hinterland traffic data represent the traffic originated from port and directed to hinterland ("OUT" column) and vicecersa ("IN" column). </t>
  </si>
  <si>
    <t>DRY BULK (A31+A32+A33)</t>
  </si>
  <si>
    <t>LIQUID BULK (A21+A22+A23+A24)</t>
  </si>
  <si>
    <t>Note</t>
  </si>
  <si>
    <t>Data Esercizio Completato</t>
  </si>
  <si>
    <t>Data Inizio Esercizio</t>
  </si>
  <si>
    <t>Data Fine Lavori
prevista o effettiva</t>
  </si>
  <si>
    <t>Data Inizio Lavori</t>
  </si>
  <si>
    <t>Data Fine Progettazione</t>
  </si>
  <si>
    <t>Data Inizio Progettazione</t>
  </si>
  <si>
    <t>Importo Subappalti</t>
  </si>
  <si>
    <t>Giorni lavorati</t>
  </si>
  <si>
    <t>Durata Sospensioni</t>
  </si>
  <si>
    <t>Durata Contrattuale attuale</t>
  </si>
  <si>
    <t>Importo SAL</t>
  </si>
  <si>
    <t>Importo Oneri attuale</t>
  </si>
  <si>
    <t>Importo Contrattuale attuale</t>
  </si>
  <si>
    <t>Durata Varianti</t>
  </si>
  <si>
    <t>Importo Varianti Totale</t>
  </si>
  <si>
    <t>Importo Oneri Varianti</t>
  </si>
  <si>
    <t>Importo Varianti</t>
  </si>
  <si>
    <t>Durata contrattuale iniziale</t>
  </si>
  <si>
    <t>Finanziamento Privato</t>
  </si>
  <si>
    <t>Finanziamento Pubblico</t>
  </si>
  <si>
    <t>Fonti di finanziamento</t>
  </si>
  <si>
    <t>Importo Oneri iniziali</t>
  </si>
  <si>
    <t>Importo Contrattuale iniziale</t>
  </si>
  <si>
    <t>Stato</t>
  </si>
  <si>
    <t>Data Aggiornamento</t>
  </si>
  <si>
    <t>Nome Lotto</t>
  </si>
  <si>
    <t>Nome Intervento</t>
  </si>
  <si>
    <t>Provincia</t>
  </si>
  <si>
    <t>Comune</t>
  </si>
  <si>
    <t>Porto</t>
  </si>
  <si>
    <t>Scalo Portuale 
(in grassetto sede di ADSP)</t>
  </si>
  <si>
    <t>Settore</t>
  </si>
  <si>
    <t>Data Rilascio Primo CUP</t>
  </si>
  <si>
    <t>CUP</t>
  </si>
  <si>
    <t>ID</t>
  </si>
  <si>
    <t xml:space="preserve">data espressa in gg/mm/aaaa </t>
  </si>
  <si>
    <t>in caso di presenza di più lotti, indicare la data di entrata in esercizio dell’ultimo lotto</t>
  </si>
  <si>
    <t>in caso di presenza di più lotti, indicare la data di entrata in esercizio del primo lotto</t>
  </si>
  <si>
    <t>indicare la data di fine lavori prevista o effettiva</t>
  </si>
  <si>
    <t>in caso di presenza di più lotti, indicare la data di inizio lavori del primo lotto</t>
  </si>
  <si>
    <t>in caso di presenza di più lotti, indicare la data di fine progettazione dell’ultimo lotto</t>
  </si>
  <si>
    <t>in caso di presenza di più lotti, indicare la data di inizio progettazione del primo lotto</t>
  </si>
  <si>
    <t>numerico</t>
  </si>
  <si>
    <t>importo riferito agli eventuali subappalti</t>
  </si>
  <si>
    <t>espressa in
giorni</t>
  </si>
  <si>
    <t>Durata dei giorni lavorati sino alla data riportata nel campo "data di aggiornamento"- Si ottiene dalla differenza dei valori contenuti nelle celle "data di aggiornamento",  "data inizio lavori" e "durata delle sospensioni".</t>
  </si>
  <si>
    <t>durata riferita alle eventuali sospensioni occorse</t>
  </si>
  <si>
    <t>durata attuale dell’opera, comprensiva degli incrementi/decrementi dovuti alle varianti</t>
  </si>
  <si>
    <t>importo complessivo dei SAL approvati</t>
  </si>
  <si>
    <t>somma degli oneri iniziali più quelli di variante</t>
  </si>
  <si>
    <t>somma riferita all'importo iniziale più i costi/risparmi delle varianti</t>
  </si>
  <si>
    <t>si tratta della durata delle varianti occorse</t>
  </si>
  <si>
    <t>somma (calcolata automaticamente) dell’importo varianti più importo oneri varianti</t>
  </si>
  <si>
    <t>si tratta degli oneri per la sicurezza riferiti alle sole varianti</t>
  </si>
  <si>
    <t>si tratta degli eventuali costi aggiuntivi o risparmi intervenuti in corso d’opera</t>
  </si>
  <si>
    <t>è la durata preventivata all’atto del rilascio dell’appalto (Es.: 3 anni = 1095)</t>
  </si>
  <si>
    <t>se esiste una partecipazione pubblica e privata - inserire l'importo che
costituisce il finanziamento privato all’atto del rilascio dell’appalto</t>
  </si>
  <si>
    <t>inserire la parte di finanziamento pubblico all’atto del rilascio dell’appalto - se l'opera verrà realizzata con soli fondi pubblici il valore coinciderà con l'importo contrattuale iniziale.</t>
  </si>
  <si>
    <t>testo</t>
  </si>
  <si>
    <t>indicare le fonti di finanziamento</t>
  </si>
  <si>
    <t>si tratta degli oneri inziali per la sicurezza</t>
  </si>
  <si>
    <r>
      <t xml:space="preserve">si tratta dell’importo contrattualizzato all’atto del rilascio dell’appalto alla Ditta aggiudicataria –
</t>
    </r>
    <r>
      <rPr>
        <u/>
        <sz val="11"/>
        <color indexed="8"/>
        <rFont val="Calibri"/>
        <family val="2"/>
      </rPr>
      <t>inserire solo opere al di sopra dell’importo di € 500.000,00</t>
    </r>
  </si>
  <si>
    <t>è la data riferita all'ultimo aggiornamento che ogni AdSP farà sulle opere con cadenza trimestrale – 
30 marzo - 30 giugno - 30 settembre e 30 dicembre</t>
  </si>
  <si>
    <t>inserire il nome del lotto nel caso l’opera fosse suddivisa in più lotti costruttivi</t>
  </si>
  <si>
    <t>indicare una descrizione breve e chiara dell’intervento, es: “Pulizia dei fondali della Banchina XX”</t>
  </si>
  <si>
    <t>inserire il come della Provincia nel cui territorio insiste l'opera</t>
  </si>
  <si>
    <t>inserire il nome del Comune nel cui territorio insiste l'opera</t>
  </si>
  <si>
    <t>inserire il nome del porto che è ricompreso nella circoscrizione territoriale dell’AdSP</t>
  </si>
  <si>
    <t>inserire il nome dello Scalo Portuale</t>
  </si>
  <si>
    <t>Scalo Portuale</t>
  </si>
  <si>
    <t>inserire sempre la dicitura "Porto"</t>
  </si>
  <si>
    <t>è la data di rilascio del primo CUP</t>
  </si>
  <si>
    <t>Alfanumerico</t>
  </si>
  <si>
    <t>inserire il codice CUP assegnato all’opera</t>
  </si>
  <si>
    <t>Identificativo dell’opera - è il numero progressivo attribuito alle varie opere in ogni porto</t>
  </si>
  <si>
    <t>TIPO CAMPO</t>
  </si>
  <si>
    <t>DESCRIZIONE</t>
  </si>
  <si>
    <t>NOME CAMPO</t>
  </si>
  <si>
    <t>Stima dei costi</t>
  </si>
  <si>
    <t>Fornire una descrizione chiara dell'intervento programmato</t>
  </si>
  <si>
    <t>Descrizione intervento</t>
  </si>
  <si>
    <t xml:space="preserve">per segmento di traffico e per Paese </t>
  </si>
  <si>
    <t>TOTALE USCITE</t>
  </si>
  <si>
    <t>Partite in sospeso</t>
  </si>
  <si>
    <t>-</t>
  </si>
  <si>
    <t>Somme pagate per conto terzi</t>
  </si>
  <si>
    <t>Fondo Accordi Bonari</t>
  </si>
  <si>
    <t>Fondo Incentivo alla Pogettazione</t>
  </si>
  <si>
    <t>Anticipazioni dell'Ente al personale</t>
  </si>
  <si>
    <t>IVA</t>
  </si>
  <si>
    <t>Ritenute diverse</t>
  </si>
  <si>
    <t>Ritenute previdenziali e d assistenziali</t>
  </si>
  <si>
    <t>Ritenute erariali</t>
  </si>
  <si>
    <t>Uscite aventi la natura di partite di giro</t>
  </si>
  <si>
    <t>Uscite per partite di giro</t>
  </si>
  <si>
    <t>USCITE PER PARTITE DI GIRO</t>
  </si>
  <si>
    <t>TITOLO III</t>
  </si>
  <si>
    <t>Accantonamento per spese future e ripristino investimenti</t>
  </si>
  <si>
    <t>Restituzioni e rimborsi diversi in conto capitale</t>
  </si>
  <si>
    <t>Poste correttive e compensative di entrate in conto capitale</t>
  </si>
  <si>
    <t>Restituzione di depositi di terzi a cauzione</t>
  </si>
  <si>
    <t>Estinzione di debiti diversi</t>
  </si>
  <si>
    <t>Rimborso di anticipazioni passive</t>
  </si>
  <si>
    <t>Rimborso di finanziamenti a medio e lungo termine</t>
  </si>
  <si>
    <t>Rimborso di finanziamenti a breve termine</t>
  </si>
  <si>
    <t>Rimborso di mutui</t>
  </si>
  <si>
    <t>Oneri comuni in conto capitale</t>
  </si>
  <si>
    <t>Contributi e trasferimenti passivi in conto capitale</t>
  </si>
  <si>
    <t>Anticipazioni TFR al personale a norma della Legge 297/82</t>
  </si>
  <si>
    <t>TFR al personale dimissionario</t>
  </si>
  <si>
    <t>Tfr dovuto al personale cessato dal servizio</t>
  </si>
  <si>
    <t>Concessione di crediti diversi</t>
  </si>
  <si>
    <t>Depositi a cauzione presso terzi</t>
  </si>
  <si>
    <t>Versamenti su depositi bancari</t>
  </si>
  <si>
    <t>Depositi bancari, crediti ed altre partecipazioni</t>
  </si>
  <si>
    <t>Acquisto di titoli</t>
  </si>
  <si>
    <t>Conferimenti e quote di partecipazione al patrimonio di altri Enti</t>
  </si>
  <si>
    <t>Sottoscrizioni ed acquisti di partecipazioni azionarie</t>
  </si>
  <si>
    <t>Partecipazioni e acquisti di valori mobiliari</t>
  </si>
  <si>
    <t>Acuisto di beni immateriali</t>
  </si>
  <si>
    <t>Acquisto di mobili e macchine d'ufficio</t>
  </si>
  <si>
    <t>Acquisti di attrezzature macchinari e altri beni mobili</t>
  </si>
  <si>
    <t>Manutenzioni straordinarie impianti e mezzi ferroviari</t>
  </si>
  <si>
    <t>Impianti portuali e mezzi ferroviari</t>
  </si>
  <si>
    <t>Acquisizione di immobilizzazioni tecniche</t>
  </si>
  <si>
    <t>Manutenzioni straordinarie immobili utilizzati</t>
  </si>
  <si>
    <t>Fondo accordi bonari</t>
  </si>
  <si>
    <t>Manutenzioni straordinarie</t>
  </si>
  <si>
    <t>Opere e fabbricati finanziamento statale</t>
  </si>
  <si>
    <t>Opere e fabbricati</t>
  </si>
  <si>
    <t>Acquisizione di immobili e di opere</t>
  </si>
  <si>
    <t>Investimenti</t>
  </si>
  <si>
    <t>USCITE IN CONTO CAPITALE</t>
  </si>
  <si>
    <t>TITOLO II</t>
  </si>
  <si>
    <t>Fondo accantonamento per rischi ed oneri</t>
  </si>
  <si>
    <t>Fondo di riserva</t>
  </si>
  <si>
    <t>Fondi ed accantonamenti</t>
  </si>
  <si>
    <t>Accantonamenti per rischi ed oneri</t>
  </si>
  <si>
    <t>Oneri per il personale in Quiescenza</t>
  </si>
  <si>
    <t>Unita' per Trattamenti di Quiescenza e simili</t>
  </si>
  <si>
    <t>Trasferimenti ad Enti del Settore Pubblico</t>
  </si>
  <si>
    <t>Contributi ai sensi dell'Art.1 comma 108 della Legge 147/2013</t>
  </si>
  <si>
    <t>oneri vari e straordinari</t>
  </si>
  <si>
    <t>spese per liti, arbitraggi, risarcimenti ed accessori</t>
  </si>
  <si>
    <t>Uscite non classificabili in altre voci</t>
  </si>
  <si>
    <t>Altri oneri tributari</t>
  </si>
  <si>
    <t>Imposta di bollo</t>
  </si>
  <si>
    <t>Imposta sostitutiva sul TFR</t>
  </si>
  <si>
    <t>Tari</t>
  </si>
  <si>
    <t>Ires</t>
  </si>
  <si>
    <t>IMU Imposta municipale propria</t>
  </si>
  <si>
    <t>Irap</t>
  </si>
  <si>
    <t>Oneri tributari</t>
  </si>
  <si>
    <t>Interessi passivi per ritardato pagamento</t>
  </si>
  <si>
    <t>Interessi passivi su vertenze di personale</t>
  </si>
  <si>
    <t>Commissioni e spese bancarie</t>
  </si>
  <si>
    <t>Interessi passivi su mutui</t>
  </si>
  <si>
    <t>Oneri finanziari</t>
  </si>
  <si>
    <t>Oneri comuni di parte corrente</t>
  </si>
  <si>
    <t>spese per il realizzo delle entrate</t>
  </si>
  <si>
    <t>restituzioni e rimborsi diversi</t>
  </si>
  <si>
    <t>Poste correttive e compensative di entrate</t>
  </si>
  <si>
    <t>Spese servizi di vigilanza e security</t>
  </si>
  <si>
    <t>Spese per pulizia e bonifica aree portuali</t>
  </si>
  <si>
    <t>Spese telefoniche ponti radio</t>
  </si>
  <si>
    <t>Spese per utenze portuali</t>
  </si>
  <si>
    <t>Servizi di pubblica utilità</t>
  </si>
  <si>
    <t>Assicurazioni parti comuni</t>
  </si>
  <si>
    <t>Spese promozionali e di propaganda</t>
  </si>
  <si>
    <t xml:space="preserve">Spese per l'attuazione e gestione degli interventi per il potenziamento del sistema di sicurezza in ambito portuale </t>
  </si>
  <si>
    <t>Manutenzione e riparazione delle parti comuni</t>
  </si>
  <si>
    <t>Oneri di gestione dei servizi portuali</t>
  </si>
  <si>
    <t>Contributi attinenti allo sviluppo dell'attività portuale</t>
  </si>
  <si>
    <t>Uscite per prestazioni istituzionali</t>
  </si>
  <si>
    <t>Interventi diversi</t>
  </si>
  <si>
    <t>Spese diverse</t>
  </si>
  <si>
    <t>Spese per vigilanza</t>
  </si>
  <si>
    <t>Spese per pulizie uffici</t>
  </si>
  <si>
    <t>Premi di assicurazione</t>
  </si>
  <si>
    <t>Spese legali, giudiziarie e varie</t>
  </si>
  <si>
    <t>Servizi ed attività strumentali</t>
  </si>
  <si>
    <t>Spese di pubblicità</t>
  </si>
  <si>
    <t>Locazioni passive</t>
  </si>
  <si>
    <t>Spese per consulenze, studi e altre analoghe prestazioni professionali</t>
  </si>
  <si>
    <t>Spese postali, telegrafiche e telefoniche</t>
  </si>
  <si>
    <t>Spese di rappresentanza</t>
  </si>
  <si>
    <t>Vestiario</t>
  </si>
  <si>
    <t>Materiale di economato</t>
  </si>
  <si>
    <t>Utenze varie</t>
  </si>
  <si>
    <t>Acquisto materiali di consumo</t>
  </si>
  <si>
    <t>Manutenzione ordinaria degli immobili utilizzati</t>
  </si>
  <si>
    <t xml:space="preserve">Prestazioni di terzi per manutenzioni </t>
  </si>
  <si>
    <t>Prestazioni di terzi per la gestione dei servizi</t>
  </si>
  <si>
    <t>Uscite per l’acquisto di beni di consumo e prestazioni di servizi</t>
  </si>
  <si>
    <t>TFR - quota maturata nell'anno</t>
  </si>
  <si>
    <t>Oneri della contrattazione decentrata o aziendale</t>
  </si>
  <si>
    <t>Fondo rinnovi contrattuali</t>
  </si>
  <si>
    <t>Spese per l'organizzazione di corsi per il personale</t>
  </si>
  <si>
    <t>Oneri previdenziali ed assistenziali a carico dell'Ente</t>
  </si>
  <si>
    <t>Indennità e rimborso spese missioni</t>
  </si>
  <si>
    <t>Altri oneri per il personale</t>
  </si>
  <si>
    <t>Emolumenti al personale non dipendente</t>
  </si>
  <si>
    <t>Emolumenti variabili al personale dipendente</t>
  </si>
  <si>
    <t>Emolumenti fissi al personale dipendente</t>
  </si>
  <si>
    <t>Emolumenti Segretario Generale</t>
  </si>
  <si>
    <t>Oneri per il personale in attività di servizio</t>
  </si>
  <si>
    <t>Emolumenti e rimborsi Revisori</t>
  </si>
  <si>
    <t>Emolumenti indennita' missioni del Presidente</t>
  </si>
  <si>
    <t>Indennita' e rimborsi agli organi dell'Amministrazione e di controllo</t>
  </si>
  <si>
    <t>Uscite per gli organi dell’Ente</t>
  </si>
  <si>
    <t>Spese di funzionamento</t>
  </si>
  <si>
    <t>USCITE CORRENTI</t>
  </si>
  <si>
    <t>TITOLO I</t>
  </si>
  <si>
    <t>TOTALE ENTRATE</t>
  </si>
  <si>
    <t>Rimborso somme pagate per conto terzi</t>
  </si>
  <si>
    <t>Versamento Fondo Accordi Bonari</t>
  </si>
  <si>
    <t>Versamento Fondo Incentivo alla progettazione</t>
  </si>
  <si>
    <t>Recupero dal personale per anticipazioni concesse dall'Ente</t>
  </si>
  <si>
    <t>I.V.A.</t>
  </si>
  <si>
    <t>Ritenute previdenziali ed assistenziali</t>
  </si>
  <si>
    <t>Entrate aventi la natura di partite di giro</t>
  </si>
  <si>
    <t>Entrate per partite di giro</t>
  </si>
  <si>
    <t>Depositi di terzi a cauzione</t>
  </si>
  <si>
    <t>Operazioni finanziarie a breve termine</t>
  </si>
  <si>
    <t>Assunzione di altri debiti finanziari</t>
  </si>
  <si>
    <t>Operazioni finanziarie a medio e lungo termine</t>
  </si>
  <si>
    <t>Assunzione di Mutui</t>
  </si>
  <si>
    <t>Entrate derivanti da accensione di prestiti</t>
  </si>
  <si>
    <t>Trasferimenti da altri Enti del settore pubblico</t>
  </si>
  <si>
    <t>Trasferimenti da altri Enti del settore Pubblico</t>
  </si>
  <si>
    <t>Trasferimenti da Comuni e Province</t>
  </si>
  <si>
    <t>Trasferimenti dalla Regione</t>
  </si>
  <si>
    <t>Contributo dello Stato per manutenzioni straordinarie</t>
  </si>
  <si>
    <t>Devoluzione della tassa passeggeri a nuove opere di ampliamento del porto</t>
  </si>
  <si>
    <t>Devoluzione del 50% della tassa supplementare di ancoraggio</t>
  </si>
  <si>
    <t>Fondo per il finanziamento degli inter- venti di adeguamento dei porti art.18bis legge 84/94</t>
  </si>
  <si>
    <t>Contributo dello Stato per opere</t>
  </si>
  <si>
    <t>Trasferimenti dallo Stato</t>
  </si>
  <si>
    <t>Entrate derivanti da trasferimenti in conto capitale</t>
  </si>
  <si>
    <t>Riscossione di altri crediti</t>
  </si>
  <si>
    <t>Ritiro di depositi a cauzione presso terzi</t>
  </si>
  <si>
    <t>Prelevamenti da depositi bancari</t>
  </si>
  <si>
    <t>Riscossione di crediti</t>
  </si>
  <si>
    <t>Realizzo di somme investite in titoli e valori mobiliari diversi</t>
  </si>
  <si>
    <t>Realizzo di valori mobiliari</t>
  </si>
  <si>
    <t>Cessione di immobilizzazioni tecniche</t>
  </si>
  <si>
    <t>Alienazione di immobilizzazioni tecniche diverse e di beni immateriali</t>
  </si>
  <si>
    <t>Alienazioni immobili</t>
  </si>
  <si>
    <t>Alienazione di immobili e di diritti reali</t>
  </si>
  <si>
    <t>Entrate per alienazione di beni patrimoniali e riscossione di crediti</t>
  </si>
  <si>
    <t>Entrate in conto capitale</t>
  </si>
  <si>
    <t>Proventi diversi</t>
  </si>
  <si>
    <t>Proventi derivanti dalla fornitura di beni e servizi</t>
  </si>
  <si>
    <t>Entrate derivanti dalla vendita di beni e dalla prestazione di servizi</t>
  </si>
  <si>
    <t>Entrate varie ed eventuali</t>
  </si>
  <si>
    <t>Proventi derivanti da autorizzazioni</t>
  </si>
  <si>
    <t>Entrate non classificabili in altre voci</t>
  </si>
  <si>
    <t>Spese vigilanza</t>
  </si>
  <si>
    <t>Connettività rete telematica</t>
  </si>
  <si>
    <t>Oneri Servizio Raccolta Rifiuti</t>
  </si>
  <si>
    <t>Riparazione danni</t>
  </si>
  <si>
    <t>Generali e diverse</t>
  </si>
  <si>
    <t>Pubblicazioni</t>
  </si>
  <si>
    <t>Legali</t>
  </si>
  <si>
    <t>Utenze/telefoniche</t>
  </si>
  <si>
    <t>Personale dipendente</t>
  </si>
  <si>
    <t>Poste correttive e compensative di uscite correnti</t>
  </si>
  <si>
    <t>Altri redditi e proventi patrimoniali</t>
  </si>
  <si>
    <t>Interessi attivi su titoli, depositi, c/c ed altri</t>
  </si>
  <si>
    <t>Canoni demaniali</t>
  </si>
  <si>
    <t>Canoni di affitto di beni patrimoniali dell'Ente</t>
  </si>
  <si>
    <t>Redditi e proventi patrimoniali</t>
  </si>
  <si>
    <t>Addizionale sovrattassa merci per security</t>
  </si>
  <si>
    <t>Sovrattassa merci</t>
  </si>
  <si>
    <t>Tassa erariale</t>
  </si>
  <si>
    <t>Tassa di ancoraggio</t>
  </si>
  <si>
    <t>Tassa portuale sulle merci imbarcate e sbarcate</t>
  </si>
  <si>
    <t>Entrate tributarie</t>
  </si>
  <si>
    <t xml:space="preserve">Entrate diverse </t>
  </si>
  <si>
    <t>Trasferimenti da parte di altri Enti del settore pubblico</t>
  </si>
  <si>
    <t>Trasferimenti da parte di Comuni e Province</t>
  </si>
  <si>
    <t>Trasferimenti da parte della Regione</t>
  </si>
  <si>
    <t>Trasferimenti da parte dello Stato</t>
  </si>
  <si>
    <t>Entrate derivanti da trasferimenti</t>
  </si>
  <si>
    <t>ENTRATE CORRENTI</t>
  </si>
  <si>
    <t>Cassa</t>
  </si>
  <si>
    <t>Competenza</t>
  </si>
  <si>
    <t>RINFUSE LIQUIDE</t>
  </si>
  <si>
    <t>RINFUSE SOLIDE</t>
  </si>
  <si>
    <t>TRAFFICO 
CONTAINERIZZATO</t>
  </si>
  <si>
    <t>TOTALE</t>
  </si>
  <si>
    <t>COD.</t>
  </si>
  <si>
    <t>NAZIONI</t>
  </si>
  <si>
    <t>IT</t>
  </si>
  <si>
    <t>ITALIA</t>
  </si>
  <si>
    <t>AL</t>
  </si>
  <si>
    <t>ALBANIA</t>
  </si>
  <si>
    <t>BE</t>
  </si>
  <si>
    <t>BELGIO</t>
  </si>
  <si>
    <t>BG</t>
  </si>
  <si>
    <t>BULGARIA</t>
  </si>
  <si>
    <t>CY</t>
  </si>
  <si>
    <t>CIPRO</t>
  </si>
  <si>
    <t>HR</t>
  </si>
  <si>
    <t>CROAZIA</t>
  </si>
  <si>
    <t>DK</t>
  </si>
  <si>
    <t>DANIMARCA</t>
  </si>
  <si>
    <t>EE</t>
  </si>
  <si>
    <t>ESTONIA</t>
  </si>
  <si>
    <t>FI</t>
  </si>
  <si>
    <t>FINLANDIA</t>
  </si>
  <si>
    <t>FR</t>
  </si>
  <si>
    <t>FRANCIA</t>
  </si>
  <si>
    <t>DE</t>
  </si>
  <si>
    <t>GERMANIA</t>
  </si>
  <si>
    <t>GI</t>
  </si>
  <si>
    <t>GIBILTERRA</t>
  </si>
  <si>
    <t>GB</t>
  </si>
  <si>
    <t>GRAN BRETAGNA</t>
  </si>
  <si>
    <t>GR</t>
  </si>
  <si>
    <t>GRECIA</t>
  </si>
  <si>
    <t>IE</t>
  </si>
  <si>
    <t>IRLANDA</t>
  </si>
  <si>
    <t>IS</t>
  </si>
  <si>
    <t>ISLANDA</t>
  </si>
  <si>
    <t>LT</t>
  </si>
  <si>
    <t>LITUANIA</t>
  </si>
  <si>
    <t>MT</t>
  </si>
  <si>
    <t>MALTA</t>
  </si>
  <si>
    <t>ME</t>
  </si>
  <si>
    <t>MONTENEGRO</t>
  </si>
  <si>
    <t>NO</t>
  </si>
  <si>
    <t>NORVEGIA</t>
  </si>
  <si>
    <t>NL</t>
  </si>
  <si>
    <t>OLANDA</t>
  </si>
  <si>
    <t>PT</t>
  </si>
  <si>
    <t>PORTOGALLO</t>
  </si>
  <si>
    <t>RO</t>
  </si>
  <si>
    <t>ROMANIA</t>
  </si>
  <si>
    <t>SI</t>
  </si>
  <si>
    <t>SLOVENIA</t>
  </si>
  <si>
    <t>ES</t>
  </si>
  <si>
    <t xml:space="preserve">SPAGNA </t>
  </si>
  <si>
    <t>SE</t>
  </si>
  <si>
    <t>SVEZIA</t>
  </si>
  <si>
    <t>EUROPA</t>
  </si>
  <si>
    <t>GE</t>
  </si>
  <si>
    <t>GEORGIA</t>
  </si>
  <si>
    <t>MD</t>
  </si>
  <si>
    <t>MOLDAVIA</t>
  </si>
  <si>
    <t>RU</t>
  </si>
  <si>
    <t>RUSSIA</t>
  </si>
  <si>
    <t>UA</t>
  </si>
  <si>
    <t>UCRAINA</t>
  </si>
  <si>
    <t>EUROPA ALTRO</t>
  </si>
  <si>
    <t>BM</t>
  </si>
  <si>
    <t>BERMUDA</t>
  </si>
  <si>
    <t>CA</t>
  </si>
  <si>
    <t xml:space="preserve">CANADA </t>
  </si>
  <si>
    <t>US</t>
  </si>
  <si>
    <t>U.S.A.</t>
  </si>
  <si>
    <t>NORD AMERICA</t>
  </si>
  <si>
    <t>CR</t>
  </si>
  <si>
    <t>COSTA RICA</t>
  </si>
  <si>
    <t>CU</t>
  </si>
  <si>
    <t>CUBA</t>
  </si>
  <si>
    <t>JM</t>
  </si>
  <si>
    <t>GIAMAICA</t>
  </si>
  <si>
    <t>MX</t>
  </si>
  <si>
    <t>MESSICO</t>
  </si>
  <si>
    <t>PA</t>
  </si>
  <si>
    <t>PANAMA</t>
  </si>
  <si>
    <t>DO</t>
  </si>
  <si>
    <t>REPUBBLICA DOMINICANA</t>
  </si>
  <si>
    <t>CENTRO AMERICA</t>
  </si>
  <si>
    <t>AR</t>
  </si>
  <si>
    <t>ARGENTINA</t>
  </si>
  <si>
    <t>BR</t>
  </si>
  <si>
    <t>BRASILE</t>
  </si>
  <si>
    <t>CL</t>
  </si>
  <si>
    <t>CILE</t>
  </si>
  <si>
    <t>COLOMBIA</t>
  </si>
  <si>
    <t>EC</t>
  </si>
  <si>
    <t>ECUADOR</t>
  </si>
  <si>
    <t>PY</t>
  </si>
  <si>
    <t>PARAGUAY</t>
  </si>
  <si>
    <t>PE</t>
  </si>
  <si>
    <t>PERU'</t>
  </si>
  <si>
    <t>UY</t>
  </si>
  <si>
    <t>URUGUAY</t>
  </si>
  <si>
    <t>VE</t>
  </si>
  <si>
    <t>VENEZUELA</t>
  </si>
  <si>
    <t>SUD AMERICA</t>
  </si>
  <si>
    <t>DZ</t>
  </si>
  <si>
    <t>ALGERIA</t>
  </si>
  <si>
    <t>EG</t>
  </si>
  <si>
    <t>EGITTO</t>
  </si>
  <si>
    <t>LY</t>
  </si>
  <si>
    <t>LIBIA</t>
  </si>
  <si>
    <t>MA</t>
  </si>
  <si>
    <t>MAROCCO</t>
  </si>
  <si>
    <t>TN</t>
  </si>
  <si>
    <t>TUNISIA</t>
  </si>
  <si>
    <t>NORD AFRICA</t>
  </si>
  <si>
    <t>ER</t>
  </si>
  <si>
    <t>ERITREA</t>
  </si>
  <si>
    <t>KE</t>
  </si>
  <si>
    <t>KENYA</t>
  </si>
  <si>
    <t>SO</t>
  </si>
  <si>
    <t>SOMALIA</t>
  </si>
  <si>
    <t>ZA</t>
  </si>
  <si>
    <t>SUDAFRICA</t>
  </si>
  <si>
    <t>SD</t>
  </si>
  <si>
    <t>SUDAN</t>
  </si>
  <si>
    <t>AFRICA ORIENTALE</t>
  </si>
  <si>
    <t>AO</t>
  </si>
  <si>
    <t>ANGOLA</t>
  </si>
  <si>
    <t>CM</t>
  </si>
  <si>
    <t>CAMERUN</t>
  </si>
  <si>
    <t>CG</t>
  </si>
  <si>
    <t>CONGO</t>
  </si>
  <si>
    <t>CI</t>
  </si>
  <si>
    <t>COSTA D'AVORIO</t>
  </si>
  <si>
    <t>GM</t>
  </si>
  <si>
    <t>GAMBIA</t>
  </si>
  <si>
    <t>GH</t>
  </si>
  <si>
    <t>GANA</t>
  </si>
  <si>
    <t>GN</t>
  </si>
  <si>
    <t>GUINEA</t>
  </si>
  <si>
    <t>LR</t>
  </si>
  <si>
    <t>LIBERIA</t>
  </si>
  <si>
    <t>MR</t>
  </si>
  <si>
    <t>MAURITANIA</t>
  </si>
  <si>
    <t>NG</t>
  </si>
  <si>
    <t>NIGERIA</t>
  </si>
  <si>
    <t>SN</t>
  </si>
  <si>
    <t>SENEGAL</t>
  </si>
  <si>
    <t>AFRICA OCCIDENTALE</t>
  </si>
  <si>
    <t>SA</t>
  </si>
  <si>
    <t>ARABIA SAUDITA</t>
  </si>
  <si>
    <t>IR</t>
  </si>
  <si>
    <t>IRAN</t>
  </si>
  <si>
    <t>IQ</t>
  </si>
  <si>
    <t>IRAQ</t>
  </si>
  <si>
    <t>IL</t>
  </si>
  <si>
    <t>ISRAELE</t>
  </si>
  <si>
    <t>OM</t>
  </si>
  <si>
    <t>OMAN</t>
  </si>
  <si>
    <t>QA</t>
  </si>
  <si>
    <t>QATAR</t>
  </si>
  <si>
    <t>TR</t>
  </si>
  <si>
    <t>TURCHIA</t>
  </si>
  <si>
    <t>MEDIO ORIENTE</t>
  </si>
  <si>
    <t>BD</t>
  </si>
  <si>
    <t>BANGLADESH</t>
  </si>
  <si>
    <t>INDIA</t>
  </si>
  <si>
    <t>PK</t>
  </si>
  <si>
    <t>PAKISTAN</t>
  </si>
  <si>
    <t>LK</t>
  </si>
  <si>
    <t>SRI LANKA</t>
  </si>
  <si>
    <t>INDIA - PAKISTAN</t>
  </si>
  <si>
    <t>KH</t>
  </si>
  <si>
    <t>CAMBOGIA</t>
  </si>
  <si>
    <t>CN</t>
  </si>
  <si>
    <t>CINA</t>
  </si>
  <si>
    <t>KR</t>
  </si>
  <si>
    <t>COREA DEL SUD</t>
  </si>
  <si>
    <t>PH</t>
  </si>
  <si>
    <t>FILIPPINE</t>
  </si>
  <si>
    <t>JP</t>
  </si>
  <si>
    <t>GIAPPONE</t>
  </si>
  <si>
    <t>INDONESIA</t>
  </si>
  <si>
    <t>MY</t>
  </si>
  <si>
    <t>MALAYSIA</t>
  </si>
  <si>
    <t>MM</t>
  </si>
  <si>
    <t>MYANMAR</t>
  </si>
  <si>
    <t>SG</t>
  </si>
  <si>
    <t>SINGAPORE</t>
  </si>
  <si>
    <t>TW</t>
  </si>
  <si>
    <t>TAIWAN</t>
  </si>
  <si>
    <t>TH</t>
  </si>
  <si>
    <t>THAILANDIA</t>
  </si>
  <si>
    <t>VN</t>
  </si>
  <si>
    <t>VIETNAM</t>
  </si>
  <si>
    <t>ESTREMO ORIENTE</t>
  </si>
  <si>
    <t>AU</t>
  </si>
  <si>
    <t>AUSTRALIA</t>
  </si>
  <si>
    <t>NZ</t>
  </si>
  <si>
    <t>NUOVA ZELANDA</t>
  </si>
  <si>
    <t>OCEANIA</t>
  </si>
  <si>
    <t>Year</t>
  </si>
  <si>
    <t>NAZIONE</t>
  </si>
  <si>
    <t>TRAFFICO RO-RO</t>
  </si>
  <si>
    <t>ALTRO GENERAL CARGO</t>
  </si>
  <si>
    <t>of which</t>
  </si>
  <si>
    <t>Intermodal</t>
  </si>
  <si>
    <t>Conventional</t>
  </si>
  <si>
    <t>Flussi o/d traffici</t>
  </si>
  <si>
    <t>Se sono disponibili indagini o/d ai gate portuali per il rilevamento dei flussi, si prega di condividerle</t>
  </si>
  <si>
    <t>TIPOLOGIA MERCE TRASPORTATA</t>
  </si>
  <si>
    <t>Container, Trailer, Misto, Rinfuse solide, Rinfuse liquide, altro</t>
  </si>
  <si>
    <t>TIPOLOGIA TRENO</t>
  </si>
  <si>
    <t>Intermodale, convenzionale</t>
  </si>
  <si>
    <t xml:space="preserve"> ORIGINE DESTINAZIONE</t>
  </si>
  <si>
    <t>TONNELLATE MOVIMENTATE</t>
  </si>
  <si>
    <t>Autorità di Sistema Portuale</t>
  </si>
  <si>
    <t>Fascicolo del porto (tutti interventi con CUP)</t>
  </si>
  <si>
    <t>inserire uno dei tre seguenti stati di avanzamento temporale dell’opera:
in progettazione (indicare quale stadio) -  in lavorazione - in esercizio</t>
  </si>
  <si>
    <t>Interventi in pianificazione e programmazione</t>
  </si>
  <si>
    <t>Tipologia di finanziamenti pubblici disponibili</t>
  </si>
  <si>
    <t>Stima dei tempi di esecuzione</t>
  </si>
  <si>
    <t>Trim/Anno fine lavori</t>
  </si>
  <si>
    <t>Trim/Anno inizio lavori</t>
  </si>
  <si>
    <t>Descrizione dell'intervento</t>
  </si>
  <si>
    <t>Strumenti di pianificazione e programmazione portuali di riferimento</t>
  </si>
  <si>
    <t>Strumenti di pianificazione e programmazione nazionali di riferimento</t>
  </si>
  <si>
    <t>Importo totale intervento €.</t>
  </si>
  <si>
    <t>Finanziamenti pubblici disponibili €.</t>
  </si>
  <si>
    <t>Importo capitali privati €.</t>
  </si>
  <si>
    <t>Scalo portuale</t>
  </si>
  <si>
    <t>Indicare lo scalo dell'AdSP oggetto dell'intervento</t>
  </si>
  <si>
    <t xml:space="preserve">Stima dei costi - Importo totale intervento, Finanziamenti pubblici disponibili, Importo capitali privati </t>
  </si>
  <si>
    <t>Indicare in euro la stima dei costi totali per la realizzazione dell'intervento come da quadro economico, indicando l'ammontare di eventuali finanziamenti pubblici ed apporti di capitale privato</t>
  </si>
  <si>
    <t>Stima dei costi - Tipologia di finanziamenti pubblici disponibili</t>
  </si>
  <si>
    <t xml:space="preserve">Indicare la tipologia di finanziamenti pubblici eventualmente disponibili (risorse proprie AdSP, finanziamenti MIT, PON, CEF, etc….) </t>
  </si>
  <si>
    <t>Maturità progettuale</t>
  </si>
  <si>
    <t>Indicare l'eventuale stadio progettuale dell'intervento (Accordo di programma, progetto di fattibilità, livello di progettazione)</t>
  </si>
  <si>
    <t xml:space="preserve">Indicare il trimestre ed anno stimato di inizio e fine dei lavori </t>
  </si>
  <si>
    <t>Indicare lo strumento di pianficazione/programmazione portuale in cui è previsto l'intervento (PRdSP POT, PTLP)</t>
  </si>
  <si>
    <t>Scheda Rilevamenti amministrativo contabili</t>
  </si>
  <si>
    <t xml:space="preserve">Residui </t>
  </si>
  <si>
    <t>DETTAGLIARE SINGOLE VOCI</t>
  </si>
  <si>
    <t>DETTAGLIARE UNITA' ED INQUADRAMENTO</t>
  </si>
  <si>
    <t xml:space="preserve"> Scheda Rilevamenti Traffici marittimi portuali </t>
  </si>
  <si>
    <t>TIPOLOGIA IN TONNELLATE</t>
  </si>
  <si>
    <r>
      <t xml:space="preserve">Scheda rilevamento origine destinazione traffici marittimi
</t>
    </r>
    <r>
      <rPr>
        <i/>
        <sz val="18"/>
        <rFont val="Calibri"/>
        <family val="2"/>
      </rPr>
      <t>Si intendono rilevare i paesi e le macro aree geografiche origine e destinazione dei traffici marittimi che interessano lo scalo. In tal senso, l'esercizio in analisi non coincide obbligatoriamente con l'origine/destinazione finale della merce trasportata 
(es. container imbarcato nel porto di Beirut e diretto allo scalo di Genova, andrà registrato come traffico container IN per il porto di Genova sulla riga Libano, a prescindere dalla origine/destinazione finale del suddetto container)</t>
    </r>
  </si>
  <si>
    <t>Italia, Germania, Repubblica Ceca, etc……..</t>
  </si>
  <si>
    <t>NR. COPPIE DI TRENI [somma A/R trimestrali]</t>
  </si>
  <si>
    <r>
      <t xml:space="preserve">Scheda rilevamenti dati origine destinazione traffico ferroviario
</t>
    </r>
    <r>
      <rPr>
        <i/>
        <sz val="14"/>
        <rFont val="Calibri "/>
      </rPr>
      <t xml:space="preserve">Si intendono rilevare le origini/destinazioni dei traffici ferroviari che interessano lo scalo. In tal senso, l'esercizio in analisi non coincide obbligatoriamente con l'origine/destinazione finale della merce trasportata </t>
    </r>
  </si>
  <si>
    <t>Retroporto/Interporto di ………, spostamenti tra terminal portuali, etc…</t>
  </si>
  <si>
    <t>Maturità economico-finanziaria</t>
  </si>
  <si>
    <t>Specificare se l'intervento è pianficato/programmato ed in attesa di finanziamenti ovvero programmato ed inserito in un programma di finanziamento definito</t>
  </si>
  <si>
    <t>ALTRI PAESI</t>
  </si>
  <si>
    <t>POLONIA</t>
  </si>
  <si>
    <t>PL</t>
  </si>
  <si>
    <t>LETTONIA</t>
  </si>
  <si>
    <t>LV</t>
  </si>
  <si>
    <t xml:space="preserve">NUMBER OF FERRY PASSENGERS </t>
  </si>
  <si>
    <t>On international services</t>
  </si>
  <si>
    <t>On national services</t>
  </si>
  <si>
    <t>NUMBER FERRY PASSENGERS (B21+B22)</t>
  </si>
  <si>
    <t>B211</t>
  </si>
  <si>
    <t>Number of Ferry passengers on national services &lt; 20 miles journey</t>
  </si>
  <si>
    <t xml:space="preserve">The Ferry Passengers sub-heading (B2) records the number of passengers embarked/disembarked, both on national and international maritime services. International services include all routes serving at least one third country port of calling. </t>
  </si>
  <si>
    <t>UPB 1.1</t>
  </si>
  <si>
    <t>UPB 2.1</t>
  </si>
  <si>
    <t>Categoria 1.1.1</t>
  </si>
  <si>
    <t>Categoria 1.1.2</t>
  </si>
  <si>
    <t>Categoria 1.1.3</t>
  </si>
  <si>
    <t>Categoria 1.1.4</t>
  </si>
  <si>
    <t>Categoria 1.2.1</t>
  </si>
  <si>
    <t>Categoria 1.2.2</t>
  </si>
  <si>
    <t>UPB 1.2</t>
  </si>
  <si>
    <t>Categoria 1.2.3</t>
  </si>
  <si>
    <t>Categoria 1.2.4</t>
  </si>
  <si>
    <t>Categoria 1.2.5</t>
  </si>
  <si>
    <t>Categoria 2.1.1</t>
  </si>
  <si>
    <t>Categoria 2.1.2</t>
  </si>
  <si>
    <t>Categoria 2.1.3</t>
  </si>
  <si>
    <t>Categoria 2.1.4</t>
  </si>
  <si>
    <t>UPB 2.2</t>
  </si>
  <si>
    <t>Categoria 2.2.1</t>
  </si>
  <si>
    <t>Categoria 2.2.2</t>
  </si>
  <si>
    <t>Categoria 2.2.3</t>
  </si>
  <si>
    <t>Categoria 2.2.4</t>
  </si>
  <si>
    <t>UPB 2.3</t>
  </si>
  <si>
    <t>Categoria 2.3.01</t>
  </si>
  <si>
    <t>Categoria 3.1.1</t>
  </si>
  <si>
    <t>Categoria 2.3.2</t>
  </si>
  <si>
    <t>UPB 1.3</t>
  </si>
  <si>
    <t>Categoria 1.3.1</t>
  </si>
  <si>
    <t>Categoria 1.3.2</t>
  </si>
  <si>
    <t>Categoria 1.3.3</t>
  </si>
  <si>
    <t>UPB 1.4</t>
  </si>
  <si>
    <t>UPB 1.5</t>
  </si>
  <si>
    <t>Categoria 1.4.1</t>
  </si>
  <si>
    <t>Categoria 1.5.1</t>
  </si>
  <si>
    <t>Categoria 2.1.6</t>
  </si>
  <si>
    <t>Categoria 2.1.5</t>
  </si>
  <si>
    <t>Categoria 2.3.1</t>
  </si>
  <si>
    <t>UPB 3.1</t>
  </si>
  <si>
    <t>DETTAGLIARE SINGOLE VOCI (es. canoni aree demaniali, canoni edifici patrimoniali, canoni affitti posti auto)</t>
  </si>
  <si>
    <t>DETTAGLIARE SINGOLE VOCI (es. atti, licenze, canoni anticipati, etc..)</t>
  </si>
  <si>
    <t xml:space="preserve">DETTAGLIARE SINGOLE VOCI (es. art. 68, esercizio manovre ferroviarie, ex art. 16, ex art. 17, etc…) </t>
  </si>
  <si>
    <t>DETTAGLIARE SINGOLE VOCI (es. permessi accesso e trasporti eccezionali, canone pulizia specchi acquei, etc…)</t>
  </si>
  <si>
    <t>DETTAGLIARE SINGOLE VOCI (es. pulizi specchio acqueo, bonifiche straordinarie, servizio raccolta rifiuti, etc..)</t>
  </si>
  <si>
    <t>DETTAGLIARE SINGOLE VOCI (es. definizioni di vertenze di personale, vertenze con fornitori, etc..)</t>
  </si>
  <si>
    <t>DETTAGLIARE SINGOLE VOCI (elenco interventi)</t>
  </si>
  <si>
    <t>DETTAGLIARE SINGOLE VOCI (software, oneri gestione PCS, progettazioni, studi specialistici, etc..)</t>
  </si>
  <si>
    <t>DETTAGLIARE SINGOLE VOCI (es. retituzione fondi progetti europei etc…)</t>
  </si>
  <si>
    <t>Indicare il programma prioritario portuale ex Allegato DEF 2018 e/o obiettivo ed azione del PSNPL ai quali l'intervento fa riferimento</t>
  </si>
  <si>
    <t xml:space="preserve">The section “Number of Calls” (B1) records the number of vessels calling the port, counted in an aggregate manner (call in + call out, such as filled in the ESPO model). Bunkers, fishing and commuting vessels are excluded. The “Gross Tonnage” section (B12) records the gross tonnage of vessels calling the port, measuring both the average values and the maximum value per vessel type.  </t>
  </si>
  <si>
    <t>Mar Tirreno Centrale</t>
  </si>
  <si>
    <t>Porto di Napoli - Realizzazione di pontili di ormeggio aliscafi e d'imbarco passeggeri alla calata Beverello</t>
  </si>
  <si>
    <t>Progetto preliminare</t>
  </si>
  <si>
    <t>Programmato ed inserito nell'Elenco annuale 2018</t>
  </si>
  <si>
    <t xml:space="preserve">Fondi MIT             Fondi AdSP   </t>
  </si>
  <si>
    <t>2/2019</t>
  </si>
  <si>
    <t>4/2019</t>
  </si>
  <si>
    <t>Programma Triennale 2018/2020</t>
  </si>
  <si>
    <t>Porto di Napoli - Lavori di consolidamento statico e adeguamento funzionale della banchina di ponente del Molo Carmine</t>
  </si>
  <si>
    <t>Progetto esecutivo</t>
  </si>
  <si>
    <t xml:space="preserve">Fondi MIT             </t>
  </si>
  <si>
    <t>4/2018</t>
  </si>
  <si>
    <t>Porto di Napoli - Lavori di realizzazione di una nuova barca-porta a servizio del bacino in muratura n. 1 (atto sottomissione n. 125 rep. 4306 del 29/07/2004)</t>
  </si>
  <si>
    <t>Progetto definitivo</t>
  </si>
  <si>
    <t xml:space="preserve">Fondi AdSP   </t>
  </si>
  <si>
    <t>4/2020</t>
  </si>
  <si>
    <t>Porto di Napoli - Escavo dei fondali dell'area portuale di Napoli, con deposito in cassa di colmata della darsena di Levante dei materiali dragati - 2° lotto</t>
  </si>
  <si>
    <t>2/2020</t>
  </si>
  <si>
    <t>2/2021</t>
  </si>
  <si>
    <t xml:space="preserve">Porto di Napoli - Interventi di riqualificazione dell'area monumentale del Porto di Napoli - Terminal Passeggeri alla Calata Beverello </t>
  </si>
  <si>
    <t xml:space="preserve">Porto di Napoli  - Interventi di ripristino della sgrottatura al piede del tratto di banchina al Molo Angioino lato Ponente Ormeggio 6 </t>
  </si>
  <si>
    <t>1/2019</t>
  </si>
  <si>
    <t>Porto di Napoli - Lavori di manutenzione ordinaria della sede AdSP ubicata al Piazzale Pisacane – interno porto</t>
  </si>
  <si>
    <t>Porto di Napoli - Lavori di ripristino di una parte della cassa di colmata (vasca 2) sita in localita'  Vigliena, compreso il dragaggio dei sedimenti di una parte dei fondali portuali ed il loro refluimento in vasca.</t>
  </si>
  <si>
    <t xml:space="preserve">Programmato ed in attesa di finanziamenti </t>
  </si>
  <si>
    <t>Da reperire</t>
  </si>
  <si>
    <t>Porto di Napoli - Intervento di riqualificazione dell'area monumentale del Porto di Napoli - Recupero e valorizzazione dell'edificio ex Magazzini Generali volume esistente</t>
  </si>
  <si>
    <t>Porto di Napoli - Intervento di riqualificazione dell'area monumentale del Porto di Napoli - Recupero e valorizzazione dell'edificio ex Magazzini Generali nuove volumetrie</t>
  </si>
  <si>
    <t>Porto di Salerno - Terminal traghetti per traffici Ro-pax</t>
  </si>
  <si>
    <t>Progettazione Preliminare</t>
  </si>
  <si>
    <t>Porto di Salerno - Impianto idrico e antincendio porto commerciale</t>
  </si>
  <si>
    <t>Lavori</t>
  </si>
  <si>
    <t>Porto di Salerno -  Fabbricato servizi porto commerciale</t>
  </si>
  <si>
    <t>Porto di Salerno - Escavo Fondali porto commerciale</t>
  </si>
  <si>
    <t>POR GP</t>
  </si>
  <si>
    <t xml:space="preserve"> 1/2019</t>
  </si>
  <si>
    <t xml:space="preserve"> 2/2020</t>
  </si>
  <si>
    <t>POR AP</t>
  </si>
  <si>
    <t>Fondi FSC</t>
  </si>
  <si>
    <t>Porto di Salerno - Modifica imboccatura porto Masuccio Salernitano</t>
  </si>
  <si>
    <t>Fondi AdSP</t>
  </si>
  <si>
    <t>Porto di Salerno - Adeguamento banchina di riva porto Masuccio Salernitano</t>
  </si>
  <si>
    <t>L.296/06 c.983</t>
  </si>
  <si>
    <t>Porto di Salerno - Finger a servizio della Stazione Marittima di Salerno</t>
  </si>
  <si>
    <t>Porto di Salerno - Briccole p.o. n.25 (realizzazione briccola n.5 e riparazione briccola n.2)</t>
  </si>
  <si>
    <t>Porto di Salerno - Rifacimento viabilità/pavimentazioni portuali</t>
  </si>
  <si>
    <t>OPP2016/00007</t>
  </si>
  <si>
    <t>I64J07000030001</t>
  </si>
  <si>
    <t>Autorita' di Sistema Portuale del Mar Tirreno Centrale</t>
  </si>
  <si>
    <t>Napoli</t>
  </si>
  <si>
    <t>RISANAMENTO STATICO DEL BACINO DI CARENAGGIO N. 2 CON ADEGUAMENTO DELL'IMPIANTO DI POMPAGGIO DEI BACINI NN. 1</t>
  </si>
  <si>
    <t>in lavorazione</t>
  </si>
  <si>
    <t>- Legge 166/2002 
- Legge 388/2000                                                                                                                                                                                                                                                                                                                       - Fondi AdSP</t>
  </si>
  <si>
    <t>OPP2016/15A01</t>
  </si>
  <si>
    <t>I61G01000010003</t>
  </si>
  <si>
    <t>ADEGUAMENTO DELLA DARSENA DI LEVANTE A TERMINAL CONTENITORI MEDIANTE COLMATA E CONSEGUENTI OPERE DI COLLEGAMENTO - 2° STRALCIO STRUTTURA CASSA COLMATA E BANCHINA</t>
  </si>
  <si>
    <t>in esercizio</t>
  </si>
  <si>
    <t>- D.M. n. 3199 del 29.03.2006                                                                                                                                                                                                                                                                                                                                            - fondi art. 1 c.991 L.296/2006 -  D.M. n. 10628
- Legge 388/2000</t>
  </si>
  <si>
    <t>15A15</t>
  </si>
  <si>
    <t>I64J09000010001</t>
  </si>
  <si>
    <t>Consolidamento del molo Immacolatella Vecchia – lato Piliero.</t>
  </si>
  <si>
    <t>- Legge 166/2002 
- Legge 388/2000</t>
  </si>
  <si>
    <t>OPP2016/00010</t>
  </si>
  <si>
    <t>I61H12000190005</t>
  </si>
  <si>
    <t>Progettazione esecutiva ed esecuzione lavori di realizzazione del depuratore MBR a servizio della rete fognaria portuale</t>
  </si>
  <si>
    <t>in progettazione</t>
  </si>
  <si>
    <t>- Fondi MIT 
- Fondi AdSP</t>
  </si>
  <si>
    <t>15A05</t>
  </si>
  <si>
    <t>I64J04000000001</t>
  </si>
  <si>
    <t>CONSOLIDAMENTO E RAFFORZAMENTO DELLA BANCHINA DI LEVANTE DEL MOLO CARMINE NEL PORTO DI NAPOLI</t>
  </si>
  <si>
    <t>Contratto originario</t>
  </si>
  <si>
    <t>Completamento</t>
  </si>
  <si>
    <t>OPP2016/00028</t>
  </si>
  <si>
    <t>I69G12000080006</t>
  </si>
  <si>
    <t>Bonifica superficiale da ordigni bellici inesplosi presenti sui fondali interessati dall'escavo</t>
  </si>
  <si>
    <t>- POR Campania 2007/2013</t>
  </si>
  <si>
    <t>OPP2017/00006</t>
  </si>
  <si>
    <t>I69F06000350001</t>
  </si>
  <si>
    <t>PROCEDURA RISTRETTA PER L'APPALTO DELLA PROGETTAZIONE ESECUTIVA ED ESECUZIONE DEGLI INTERVENTI DI ADEGUAMENTO DELLA RETE FOGNARIA PORTUALE E DEI COLLEGAMENTI ALLA RETE CITTADINA - I LOTTO</t>
  </si>
  <si>
    <t xml:space="preserve">- Legge 166/2002 
- Legge 388/2000           - Legge 413/1998                            </t>
  </si>
  <si>
    <t>OPP2017/00011</t>
  </si>
  <si>
    <t>I67E14000150005</t>
  </si>
  <si>
    <t>LAVORI DI MANUTENZIONE STRAORDINARIA DELLA BARCAPORTA DEL BACINO DI CARENAGGIO N. 1</t>
  </si>
  <si>
    <t>- Fondi AdSP</t>
  </si>
  <si>
    <t>OPP2017/00003</t>
  </si>
  <si>
    <t>I67E12000290007</t>
  </si>
  <si>
    <t>Grande Progetto: logistica e porti - sistema integrato portuale di Napoli - Escavo dei fondali dell'area portuale di Napoli con deposito dei materiali dragati in cassa di colmata della darsena di levante</t>
  </si>
  <si>
    <t>- POR Campania 2014/2020</t>
  </si>
  <si>
    <t>OPP2016/00011</t>
  </si>
  <si>
    <t>I65C12000860006</t>
  </si>
  <si>
    <t>Allestimento di spazi in area portuale da adibire a cantiere di restauro</t>
  </si>
  <si>
    <t>GR - A2</t>
  </si>
  <si>
    <t>I64B12000140006</t>
  </si>
  <si>
    <t>Grande progetto: Sistema integrato portuale di Napoli -  RIASSETTO DEI COLLEGAMENTI STRADALI E FERROVIARI INTERNI</t>
  </si>
  <si>
    <t>15A10</t>
  </si>
  <si>
    <t>I63G07000100006</t>
  </si>
  <si>
    <t>Risanamento e messa in sicurezza della banchina n. 33b nel piazzale nord del bacino di carenaggio n. 3</t>
  </si>
  <si>
    <t>GR - A1</t>
  </si>
  <si>
    <t>I67D12000000006</t>
  </si>
  <si>
    <t>GRANDE PROGETTO: LOGISTICA E PORTI –SISTEMA INTEGRATO PORTUALE DI NAPOLI – PROGETTAZIONE ESECUTIVA ED ESECUZIONE DEI LAVORI DI “REALIZZAZIONE DEL COMPLETAMENTO DELLA RETE FOGNARIA PORTUALE</t>
  </si>
  <si>
    <t>27PC13</t>
  </si>
  <si>
    <t>F54G05000030001</t>
  </si>
  <si>
    <t>Salerno</t>
  </si>
  <si>
    <t>REALIZZAZIONE DI UN IMPIANTO IDRICO, IDROPOTABILE ED ANTINCENDIO.GLI IMPIANTI IDROPOTABILE E ANTINCENDIO SONO COSTITUITI DA DUE RETI DISTINTE ENTRAMBE MAGLIATE ASSERVENTI TUTTO IL COMPENDIO DEL PORTO COMPRESO IL MOLO MANFREDI</t>
  </si>
  <si>
    <t>L.296/06 c.994
L.84/94 art.6 MS
interventi fondi AP
L.413/98
da rep.</t>
  </si>
  <si>
    <t>35PC26</t>
  </si>
  <si>
    <t>F57D06000030001</t>
  </si>
  <si>
    <t>MOLO TRAPEZIO, CIGLI BANCHINA, E MOLO PONENTE, RADICE: RIPRISTINO DELLA PAVIMENTAZIONE BITUMINOSA</t>
  </si>
  <si>
    <t>Concluso</t>
  </si>
  <si>
    <t>64PC31</t>
  </si>
  <si>
    <t>F51H16000020001</t>
  </si>
  <si>
    <t xml:space="preserve">Realizzazione briccola n. 5 e riparazione briccola n.2 </t>
  </si>
  <si>
    <t>Progettazione</t>
  </si>
  <si>
    <t xml:space="preserve">L.296/06 c.983
L.413/98
</t>
  </si>
  <si>
    <t>62PC11</t>
  </si>
  <si>
    <t>F57E17000250001</t>
  </si>
  <si>
    <t>VIABILITÀ PORTUALE STRADA TANGENZIALE ANNO 2017</t>
  </si>
  <si>
    <t>66PC19</t>
  </si>
  <si>
    <t>F56D17000040001</t>
  </si>
  <si>
    <t>LAVORI URGENTI DI SPIANAMENTO DEI FONDALI INTERNI ALLO SPECCHIO ACQUEO PORTUALE.</t>
  </si>
  <si>
    <t>43PC01</t>
  </si>
  <si>
    <t>F51B08000600001</t>
  </si>
  <si>
    <t>SALERNO PORTA OVEST I STRALCIO: REALIZZAZIONE DI UN NUOVO RAMO DI USCITA AUTOSTRADALE, SISTEMAZIONE DELLO SVINCOLO AUTOSTRADALE ZONA CERNICCHIARA, REALIZZAZIONE DI UN NUOVO COLLEGAMENTO (IN GALLERIA) TRA AUTOSTRADA E PORTO</t>
  </si>
  <si>
    <t>Lavori in esecuzione</t>
  </si>
  <si>
    <t xml:space="preserve">L.443/01
L.413/98
L.296/06 c.983
PON 2007-2013
PON 2014-2020/PAC
</t>
  </si>
  <si>
    <t>SALERNO PORTA OVEST I STRALCIO LOTTO 1</t>
  </si>
  <si>
    <t>Lotto Costruttivo 1</t>
  </si>
  <si>
    <t>F51B08000620001</t>
  </si>
  <si>
    <t>SALERNO PORTA OVEST I STRALCIO LOTTO 2</t>
  </si>
  <si>
    <t>Lotto Costruttivo 2</t>
  </si>
  <si>
    <t>58PC32</t>
  </si>
  <si>
    <t>F57D12000000006</t>
  </si>
  <si>
    <t>PORTO COMMERCIALE DI SALERNO - DARSENE, BACINO
DI EVOLUZIONE E PASSO
MARITTIMO DI
ACCESSO*PORTO
COMMERCIALE DI
SALERNO*LAVORI DI ESCAVO
(DRAGAGGIO) DEI FONDALI
DELLE DARSENE, BACINO DI
EVOLUZIONE E PASSO
MARITTIMO DI ACCESSO DEL
PORTO COMMERCIALE DI
SALERNO</t>
  </si>
  <si>
    <t>Fondi 413/1998 art.9
 L. 296/06 art. 1 c. 983
POR CAMPANIA FESR 2007-2013
POR CAMPANIA FESR 2014-2020
Fondi Propri
Fondi FSC</t>
  </si>
  <si>
    <t>56PC01</t>
  </si>
  <si>
    <t>F59F11000100001</t>
  </si>
  <si>
    <t>PROLUNGAMENTO DEL MOLO SOPRAFLUTTO E RESECAZIONE DEL TRATTO FINALE DEL MOLO DI SOTTOFLUTTO</t>
  </si>
  <si>
    <t>Fondi 413/1998 art.9
 L. 296/06 art. 1 c. 983
POR CAMPANIA FESR 2007-2013
POR CAMPANIA FESR 2014-2020
Fondi Propri</t>
  </si>
  <si>
    <t>6PTM16</t>
  </si>
  <si>
    <t>F51H13001150001</t>
  </si>
  <si>
    <t>PORTO DI SALERNO*PORTO MASUCCIO SALERNITANO*PORTO MASUCCUIO SALERNITANO: MODIFICA DELL'IMBOCCATURA MEDIANTE LA REALIZZAZIONE DI UN PENNELLO FRANGIFLUTTI</t>
  </si>
  <si>
    <t xml:space="preserve">L. 296/2006 art.1 comma983
Fondi L. 166/2002
</t>
  </si>
  <si>
    <t>7PTM01</t>
  </si>
  <si>
    <t>F57F17000010001</t>
  </si>
  <si>
    <t>PORTO DI SALERNO*PIAZZA DELLA CONCORDIA*PORTO MASUCCIO SALERNITANO: ADEGUAMENTO BANCHINA DI RIVA</t>
  </si>
  <si>
    <t>64PC06</t>
  </si>
  <si>
    <t>F57F17000020001</t>
  </si>
  <si>
    <t>PORTO DI SALERNO*AREA PORTUALE*BANCHINA ROSSA: RIPRISTINO TRATTO INTERDETTO, ANGOLO MOLO PONENTE. INTERVENTO URGENTE</t>
  </si>
  <si>
    <t>2PTS18</t>
  </si>
  <si>
    <t>F51G11000060001</t>
  </si>
  <si>
    <t>REALIZZAZIONE DI UNA SCOGLIERA DI PROTEZIONE DELLO SPECCHIO ACQUEO DI SANTA TERESA</t>
  </si>
  <si>
    <t>F56D15000110001</t>
  </si>
  <si>
    <t>STAZIONE MARITTIMA, MOLO MANFREDI: REALIZZAZIONE DI UN FINGER</t>
  </si>
  <si>
    <t>Lavori di rifacimento e di ripristino della pavimentazione di alcuni tratti della rete stradale del porto di Napoli</t>
  </si>
  <si>
    <t xml:space="preserve">Fondi MIT </t>
  </si>
  <si>
    <t>Progettazione Esecutiva</t>
  </si>
  <si>
    <t>Progettazione Definitiva/Acquisizione pareri</t>
  </si>
  <si>
    <t>31/09/2018</t>
  </si>
  <si>
    <t xml:space="preserve"> 2/2019</t>
  </si>
  <si>
    <t xml:space="preserve">richiesta 
di proroga </t>
  </si>
  <si>
    <t>Fondi 413/1998 art.9
 L. 296/06 art. 1 c. 983</t>
  </si>
  <si>
    <t>Porto di Salerno - Intervento urgente ripristino tratto interdetto banchina Rossa - angolo Molo Ponente</t>
  </si>
  <si>
    <t>Fondi Propri</t>
  </si>
  <si>
    <t>Lavori di ripristino delle pavimentazioni dell’area adiacente l'Alveo Pollena e di alcune zone alla Calata Granili, Calata Vittorio Veneto e Molo Bausan</t>
  </si>
  <si>
    <t>3/2019</t>
  </si>
  <si>
    <t>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</si>
</sst>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0.0"/>
    <numFmt numFmtId="165" formatCode="&quot;€&quot;\ #,##0.00"/>
  </numFmts>
  <fonts count="44">
    <font>
      <sz val="11"/>
      <color theme="1"/>
      <name val="Calibri"/>
      <family val="2"/>
      <scheme val="minor"/>
    </font>
    <font>
      <sz val="9"/>
      <name val="Utsaah"/>
      <family val="2"/>
    </font>
    <font>
      <sz val="9"/>
      <name val="Utsaah"/>
      <family val="2"/>
    </font>
    <font>
      <b/>
      <sz val="11"/>
      <name val="Calibri"/>
      <family val="2"/>
    </font>
    <font>
      <b/>
      <u/>
      <sz val="11"/>
      <name val="Calibri"/>
      <family val="2"/>
    </font>
    <font>
      <u/>
      <sz val="11"/>
      <color indexed="8"/>
      <name val="Calibri"/>
      <family val="2"/>
    </font>
    <font>
      <b/>
      <sz val="11"/>
      <name val="Calibri "/>
    </font>
    <font>
      <b/>
      <sz val="9"/>
      <name val="Calibri "/>
    </font>
    <font>
      <b/>
      <sz val="14"/>
      <name val="Calibri "/>
    </font>
    <font>
      <i/>
      <sz val="18"/>
      <name val="Calibri"/>
      <family val="2"/>
    </font>
    <font>
      <i/>
      <sz val="14"/>
      <name val="Calibri "/>
    </font>
    <font>
      <b/>
      <sz val="11"/>
      <color theme="1"/>
      <name val="Calibri"/>
      <family val="2"/>
      <scheme val="minor"/>
    </font>
    <font>
      <sz val="11"/>
      <name val="Calibri"/>
      <family val="2"/>
      <scheme val="minor"/>
    </font>
    <font>
      <b/>
      <sz val="11"/>
      <name val="Calibri"/>
      <family val="2"/>
      <scheme val="minor"/>
    </font>
    <font>
      <sz val="16"/>
      <color theme="1"/>
      <name val="Calibri"/>
      <family val="2"/>
      <scheme val="minor"/>
    </font>
    <font>
      <sz val="18"/>
      <color theme="1"/>
      <name val="Calibri"/>
      <family val="2"/>
      <scheme val="minor"/>
    </font>
    <font>
      <sz val="11"/>
      <color rgb="FFC00000"/>
      <name val="Calibri"/>
      <family val="2"/>
      <scheme val="minor"/>
    </font>
    <font>
      <b/>
      <sz val="11"/>
      <color indexed="8"/>
      <name val="Calibri"/>
      <family val="2"/>
      <scheme val="minor"/>
    </font>
    <font>
      <sz val="11"/>
      <color indexed="8"/>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1"/>
      <name val="Calibri "/>
    </font>
    <font>
      <sz val="9"/>
      <color theme="1"/>
      <name val="Calibri "/>
    </font>
    <font>
      <b/>
      <sz val="11"/>
      <color theme="1"/>
      <name val="Calibri "/>
    </font>
    <font>
      <b/>
      <sz val="9"/>
      <color theme="1"/>
      <name val="Calibri "/>
    </font>
    <font>
      <sz val="9"/>
      <color theme="0"/>
      <name val="Calibri "/>
    </font>
    <font>
      <b/>
      <sz val="11"/>
      <color theme="0"/>
      <name val="Calibri "/>
    </font>
    <font>
      <i/>
      <sz val="11"/>
      <color indexed="8"/>
      <name val="Calibri"/>
      <family val="2"/>
      <scheme val="minor"/>
    </font>
    <font>
      <sz val="11"/>
      <color theme="0"/>
      <name val="Calibri"/>
      <family val="2"/>
      <scheme val="minor"/>
    </font>
    <font>
      <sz val="11"/>
      <color rgb="FFFF0000"/>
      <name val="Calibri"/>
      <family val="2"/>
      <scheme val="minor"/>
    </font>
    <font>
      <b/>
      <sz val="16"/>
      <name val="Calibri"/>
      <family val="2"/>
      <scheme val="minor"/>
    </font>
    <font>
      <b/>
      <sz val="18"/>
      <name val="Calibri"/>
      <family val="2"/>
      <scheme val="minor"/>
    </font>
    <font>
      <b/>
      <sz val="13"/>
      <color theme="0"/>
      <name val="Calibri "/>
    </font>
    <font>
      <b/>
      <sz val="10"/>
      <name val="Calibri"/>
      <family val="2"/>
      <scheme val="minor"/>
    </font>
    <font>
      <b/>
      <sz val="18"/>
      <color theme="1"/>
      <name val="Calibri"/>
      <family val="2"/>
      <scheme val="minor"/>
    </font>
    <font>
      <sz val="11"/>
      <color theme="1"/>
      <name val="Calibri"/>
      <family val="2"/>
      <scheme val="minor"/>
    </font>
    <font>
      <sz val="12"/>
      <name val="Calibri"/>
      <family val="2"/>
      <scheme val="minor"/>
    </font>
    <font>
      <sz val="8"/>
      <name val="Arial"/>
      <family val="2"/>
    </font>
    <font>
      <b/>
      <sz val="8"/>
      <name val="Arial"/>
      <family val="2"/>
    </font>
    <font>
      <sz val="8"/>
      <name val="Arial"/>
    </font>
    <font>
      <sz val="8"/>
      <color theme="1"/>
      <name val="Calibri"/>
      <family val="2"/>
      <scheme val="minor"/>
    </font>
    <font>
      <sz val="8"/>
      <name val="Calibri"/>
      <family val="2"/>
      <scheme val="minor"/>
    </font>
    <font>
      <sz val="8"/>
      <color theme="1"/>
      <name val="Times New Roman"/>
      <family val="1"/>
    </font>
  </fonts>
  <fills count="29">
    <fill>
      <patternFill patternType="none"/>
    </fill>
    <fill>
      <patternFill patternType="gray125"/>
    </fill>
    <fill>
      <patternFill patternType="solid">
        <fgColor indexed="27"/>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7" tint="0.79998168889431442"/>
        <bgColor indexed="27"/>
      </patternFill>
    </fill>
    <fill>
      <patternFill patternType="solid">
        <fgColor theme="0"/>
        <bgColor indexed="27"/>
      </patternFill>
    </fill>
    <fill>
      <patternFill patternType="solid">
        <fgColor theme="0"/>
        <bgColor indexed="64"/>
      </patternFill>
    </fill>
    <fill>
      <patternFill patternType="solid">
        <fgColor theme="4" tint="0.79998168889431442"/>
        <bgColor indexed="27"/>
      </patternFill>
    </fill>
    <fill>
      <patternFill patternType="solid">
        <fgColor theme="7" tint="0.79998168889431442"/>
        <bgColor indexed="64"/>
      </patternFill>
    </fill>
    <fill>
      <patternFill patternType="solid">
        <fgColor rgb="FFFF0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bgColor indexed="64"/>
      </patternFill>
    </fill>
    <fill>
      <patternFill patternType="solid">
        <fgColor rgb="FFF2F2F2"/>
        <bgColor rgb="FFFFFFFF"/>
      </patternFill>
    </fill>
    <fill>
      <patternFill patternType="solid">
        <fgColor rgb="FFF2F2F2"/>
        <bgColor indexed="27"/>
      </patternFill>
    </fill>
    <fill>
      <patternFill patternType="solid">
        <fgColor rgb="FFF2F2F2"/>
        <bgColor indexed="64"/>
      </patternFill>
    </fill>
    <fill>
      <patternFill patternType="solid">
        <fgColor theme="0" tint="-0.249977111117893"/>
        <bgColor rgb="FFFFFFFF"/>
      </patternFill>
    </fill>
    <fill>
      <patternFill patternType="solid">
        <fgColor theme="0" tint="-0.249977111117893"/>
        <bgColor indexed="27"/>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4" tint="0.59999389629810485"/>
        <bgColor indexed="27"/>
      </patternFill>
    </fill>
    <fill>
      <patternFill patternType="solid">
        <fgColor rgb="FFC4646D"/>
        <bgColor rgb="FFFFFFFF"/>
      </patternFill>
    </fill>
    <fill>
      <patternFill patternType="solid">
        <fgColor rgb="FFC4646D"/>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8"/>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right style="thin">
        <color theme="0" tint="-0.34998626667073579"/>
      </right>
      <top/>
      <bottom/>
      <diagonal/>
    </border>
    <border>
      <left style="thin">
        <color indexed="64"/>
      </left>
      <right style="thin">
        <color theme="0" tint="-0.34998626667073579"/>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2">
    <xf numFmtId="0" fontId="0" fillId="0" borderId="0"/>
    <xf numFmtId="43" fontId="36" fillId="0" borderId="0" applyFont="0" applyFill="0" applyBorder="0" applyAlignment="0" applyProtection="0"/>
  </cellStyleXfs>
  <cellXfs count="550">
    <xf numFmtId="0" fontId="0" fillId="0" borderId="0" xfId="0"/>
    <xf numFmtId="0" fontId="0" fillId="0" borderId="1" xfId="0" applyBorder="1"/>
    <xf numFmtId="0" fontId="2" fillId="0" borderId="1" xfId="0" applyFont="1" applyFill="1" applyBorder="1"/>
    <xf numFmtId="0" fontId="0" fillId="3" borderId="1" xfId="0" applyFill="1" applyBorder="1"/>
    <xf numFmtId="0" fontId="11" fillId="0" borderId="1" xfId="0" applyFont="1"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1" fillId="0" borderId="1" xfId="0" applyFont="1" applyBorder="1"/>
    <xf numFmtId="0" fontId="0" fillId="0" borderId="1" xfId="0" applyFill="1" applyBorder="1"/>
    <xf numFmtId="0" fontId="11" fillId="0" borderId="0" xfId="0" applyFont="1" applyBorder="1" applyAlignment="1">
      <alignment vertical="center"/>
    </xf>
    <xf numFmtId="0" fontId="11" fillId="0" borderId="2" xfId="0" applyFont="1" applyBorder="1" applyAlignment="1"/>
    <xf numFmtId="0" fontId="11" fillId="0" borderId="2" xfId="0" applyFont="1" applyBorder="1" applyAlignment="1">
      <alignment vertical="center"/>
    </xf>
    <xf numFmtId="0" fontId="11" fillId="0" borderId="3" xfId="0" applyFont="1" applyBorder="1" applyAlignment="1">
      <alignment horizontal="center"/>
    </xf>
    <xf numFmtId="0" fontId="0" fillId="0" borderId="0" xfId="0" applyBorder="1" applyAlignment="1">
      <alignment vertical="center" wrapText="1"/>
    </xf>
    <xf numFmtId="0" fontId="0" fillId="0" borderId="0" xfId="0" applyFont="1"/>
    <xf numFmtId="0" fontId="0" fillId="0" borderId="0" xfId="0" applyFont="1" applyBorder="1"/>
    <xf numFmtId="0" fontId="0" fillId="0" borderId="4" xfId="0" applyFont="1" applyBorder="1"/>
    <xf numFmtId="0" fontId="0" fillId="0" borderId="5" xfId="0" applyFont="1" applyBorder="1"/>
    <xf numFmtId="3" fontId="0" fillId="0" borderId="6" xfId="0" applyNumberFormat="1" applyFont="1" applyBorder="1" applyAlignment="1">
      <alignment horizontal="right"/>
    </xf>
    <xf numFmtId="3" fontId="0" fillId="0" borderId="0" xfId="0" applyNumberFormat="1" applyFont="1" applyBorder="1" applyAlignment="1">
      <alignment horizontal="right"/>
    </xf>
    <xf numFmtId="0" fontId="0" fillId="0" borderId="5" xfId="0" applyFont="1" applyBorder="1" applyAlignment="1">
      <alignment horizontal="right"/>
    </xf>
    <xf numFmtId="0" fontId="0" fillId="0" borderId="5" xfId="0" applyFont="1" applyBorder="1" applyAlignment="1">
      <alignment horizontal="right" vertical="center"/>
    </xf>
    <xf numFmtId="0" fontId="0" fillId="0" borderId="5" xfId="0" applyFont="1" applyBorder="1" applyAlignment="1">
      <alignment horizontal="left"/>
    </xf>
    <xf numFmtId="0" fontId="0" fillId="4" borderId="6" xfId="0" applyFont="1" applyFill="1" applyBorder="1" applyAlignment="1">
      <alignment horizontal="center"/>
    </xf>
    <xf numFmtId="0" fontId="0" fillId="0" borderId="6" xfId="0" applyFont="1" applyBorder="1" applyAlignment="1">
      <alignment horizontal="center"/>
    </xf>
    <xf numFmtId="0" fontId="0" fillId="4" borderId="5" xfId="0" applyFont="1" applyFill="1" applyBorder="1" applyAlignment="1">
      <alignment horizontal="center"/>
    </xf>
    <xf numFmtId="0" fontId="0" fillId="4" borderId="5" xfId="0" applyFont="1" applyFill="1" applyBorder="1" applyAlignment="1">
      <alignment horizontal="right"/>
    </xf>
    <xf numFmtId="0" fontId="0" fillId="0" borderId="0" xfId="0" applyFont="1" applyFill="1"/>
    <xf numFmtId="0" fontId="0" fillId="0" borderId="5" xfId="0" applyFont="1" applyBorder="1" applyAlignment="1">
      <alignment horizontal="center"/>
    </xf>
    <xf numFmtId="0" fontId="12" fillId="0" borderId="5" xfId="0" applyFont="1" applyBorder="1" applyAlignment="1">
      <alignment horizontal="center"/>
    </xf>
    <xf numFmtId="0" fontId="12" fillId="0" borderId="5" xfId="0" applyFont="1" applyFill="1" applyBorder="1" applyAlignment="1">
      <alignment horizontal="center"/>
    </xf>
    <xf numFmtId="0" fontId="12" fillId="4" borderId="5" xfId="0" applyFont="1" applyFill="1" applyBorder="1" applyAlignment="1">
      <alignment horizontal="right"/>
    </xf>
    <xf numFmtId="0" fontId="12" fillId="0" borderId="5" xfId="0" applyFont="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right"/>
    </xf>
    <xf numFmtId="0" fontId="0" fillId="4" borderId="0" xfId="0" applyFont="1" applyFill="1"/>
    <xf numFmtId="0" fontId="0" fillId="0" borderId="8" xfId="0" applyFont="1" applyBorder="1"/>
    <xf numFmtId="0" fontId="0" fillId="0" borderId="9" xfId="0" applyFont="1" applyBorder="1"/>
    <xf numFmtId="0" fontId="0" fillId="0" borderId="9" xfId="0" applyFont="1" applyBorder="1" applyAlignment="1">
      <alignment horizontal="right"/>
    </xf>
    <xf numFmtId="0" fontId="0" fillId="0" borderId="9" xfId="0" applyFont="1" applyBorder="1" applyAlignment="1">
      <alignment horizontal="right" vertical="center"/>
    </xf>
    <xf numFmtId="0" fontId="0" fillId="0" borderId="6" xfId="0" applyFont="1" applyBorder="1"/>
    <xf numFmtId="0" fontId="0" fillId="0" borderId="9" xfId="0" applyFont="1" applyBorder="1" applyAlignment="1">
      <alignment horizontal="left"/>
    </xf>
    <xf numFmtId="0" fontId="12" fillId="0" borderId="9" xfId="0" applyFont="1" applyBorder="1" applyAlignment="1">
      <alignment horizontal="right"/>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13" fillId="3" borderId="11" xfId="0" applyFont="1" applyFill="1" applyBorder="1"/>
    <xf numFmtId="3" fontId="13" fillId="3" borderId="12" xfId="0" applyNumberFormat="1" applyFont="1" applyFill="1" applyBorder="1" applyAlignment="1">
      <alignment horizontal="right"/>
    </xf>
    <xf numFmtId="3" fontId="13" fillId="3" borderId="13" xfId="0" applyNumberFormat="1" applyFont="1" applyFill="1" applyBorder="1" applyAlignment="1">
      <alignment horizontal="right"/>
    </xf>
    <xf numFmtId="3" fontId="13" fillId="3" borderId="14" xfId="0" applyNumberFormat="1" applyFont="1" applyFill="1" applyBorder="1" applyAlignment="1">
      <alignment horizontal="right"/>
    </xf>
    <xf numFmtId="0" fontId="13" fillId="0" borderId="5" xfId="0" applyFont="1" applyBorder="1"/>
    <xf numFmtId="0" fontId="13" fillId="3" borderId="15" xfId="0" applyFont="1" applyFill="1" applyBorder="1"/>
    <xf numFmtId="0" fontId="13" fillId="3" borderId="16" xfId="0" applyFont="1" applyFill="1" applyBorder="1"/>
    <xf numFmtId="3" fontId="13" fillId="5" borderId="12" xfId="0" applyNumberFormat="1" applyFont="1" applyFill="1" applyBorder="1" applyAlignment="1">
      <alignment horizontal="right"/>
    </xf>
    <xf numFmtId="3" fontId="13" fillId="5" borderId="13" xfId="0" applyNumberFormat="1" applyFont="1" applyFill="1" applyBorder="1" applyAlignment="1">
      <alignment horizontal="right"/>
    </xf>
    <xf numFmtId="0" fontId="13" fillId="3" borderId="7" xfId="0" applyFont="1" applyFill="1" applyBorder="1"/>
    <xf numFmtId="3" fontId="12" fillId="5" borderId="12" xfId="0" applyNumberFormat="1" applyFont="1" applyFill="1" applyBorder="1" applyAlignment="1">
      <alignment horizontal="right"/>
    </xf>
    <xf numFmtId="3" fontId="12" fillId="5" borderId="13" xfId="0" applyNumberFormat="1" applyFont="1" applyFill="1" applyBorder="1" applyAlignment="1">
      <alignment horizontal="right"/>
    </xf>
    <xf numFmtId="0" fontId="13" fillId="3" borderId="14" xfId="0" applyFont="1" applyFill="1" applyBorder="1"/>
    <xf numFmtId="0" fontId="13" fillId="3" borderId="17" xfId="0" applyFont="1" applyFill="1" applyBorder="1"/>
    <xf numFmtId="3" fontId="13" fillId="3" borderId="18" xfId="0" applyNumberFormat="1" applyFont="1" applyFill="1" applyBorder="1" applyAlignment="1">
      <alignment horizontal="right"/>
    </xf>
    <xf numFmtId="3" fontId="13" fillId="3" borderId="19" xfId="0" applyNumberFormat="1" applyFont="1" applyFill="1" applyBorder="1" applyAlignment="1">
      <alignment horizontal="right"/>
    </xf>
    <xf numFmtId="3" fontId="13" fillId="3" borderId="20" xfId="0" applyNumberFormat="1" applyFont="1" applyFill="1" applyBorder="1" applyAlignment="1">
      <alignment horizontal="right"/>
    </xf>
    <xf numFmtId="0" fontId="13" fillId="3" borderId="5" xfId="0" applyFont="1" applyFill="1" applyBorder="1" applyAlignment="1">
      <alignment horizontal="left"/>
    </xf>
    <xf numFmtId="0" fontId="13" fillId="3" borderId="21" xfId="0" applyFont="1" applyFill="1" applyBorder="1"/>
    <xf numFmtId="3" fontId="13" fillId="3" borderId="6" xfId="0" applyNumberFormat="1" applyFont="1" applyFill="1" applyBorder="1" applyAlignment="1">
      <alignment horizontal="right"/>
    </xf>
    <xf numFmtId="3" fontId="13" fillId="3" borderId="0" xfId="0" applyNumberFormat="1" applyFont="1" applyFill="1" applyBorder="1" applyAlignment="1">
      <alignment horizontal="right"/>
    </xf>
    <xf numFmtId="3" fontId="13" fillId="3" borderId="22" xfId="0" applyNumberFormat="1" applyFont="1" applyFill="1" applyBorder="1" applyAlignment="1">
      <alignment horizontal="right"/>
    </xf>
    <xf numFmtId="0" fontId="12" fillId="3" borderId="19" xfId="0" applyFont="1" applyFill="1" applyBorder="1"/>
    <xf numFmtId="3" fontId="12" fillId="3" borderId="18" xfId="0" applyNumberFormat="1" applyFont="1" applyFill="1" applyBorder="1" applyAlignment="1">
      <alignment horizontal="right"/>
    </xf>
    <xf numFmtId="3" fontId="12" fillId="3" borderId="19" xfId="0" applyNumberFormat="1" applyFont="1" applyFill="1" applyBorder="1" applyAlignment="1">
      <alignment horizontal="right"/>
    </xf>
    <xf numFmtId="0" fontId="12" fillId="3" borderId="14" xfId="0" applyFont="1" applyFill="1" applyBorder="1"/>
    <xf numFmtId="3" fontId="12" fillId="3" borderId="13" xfId="0" applyNumberFormat="1" applyFont="1" applyFill="1" applyBorder="1" applyAlignment="1">
      <alignment horizontal="right"/>
    </xf>
    <xf numFmtId="0" fontId="12" fillId="3" borderId="23" xfId="0" applyFont="1" applyFill="1" applyBorder="1"/>
    <xf numFmtId="3" fontId="12" fillId="3" borderId="24" xfId="0" applyNumberFormat="1" applyFont="1" applyFill="1" applyBorder="1" applyAlignment="1">
      <alignment horizontal="right"/>
    </xf>
    <xf numFmtId="3" fontId="13" fillId="3" borderId="23" xfId="0" applyNumberFormat="1" applyFont="1" applyFill="1" applyBorder="1" applyAlignment="1">
      <alignment horizontal="right"/>
    </xf>
    <xf numFmtId="0" fontId="12" fillId="5" borderId="12" xfId="0" applyFont="1" applyFill="1" applyBorder="1"/>
    <xf numFmtId="0" fontId="12" fillId="5" borderId="13" xfId="0" applyFont="1" applyFill="1" applyBorder="1"/>
    <xf numFmtId="0" fontId="13" fillId="2" borderId="16" xfId="0" applyFont="1" applyFill="1" applyBorder="1" applyAlignment="1">
      <alignment horizontal="center"/>
    </xf>
    <xf numFmtId="0" fontId="13" fillId="0" borderId="6" xfId="0" applyFont="1" applyBorder="1"/>
    <xf numFmtId="0" fontId="13" fillId="0" borderId="18" xfId="0" applyFont="1" applyBorder="1" applyAlignment="1">
      <alignment horizont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0" xfId="0" applyFont="1" applyBorder="1" applyAlignment="1">
      <alignment horizontal="center"/>
    </xf>
    <xf numFmtId="0" fontId="13" fillId="0" borderId="22" xfId="0" applyFont="1" applyBorder="1" applyAlignment="1">
      <alignment horizontal="center"/>
    </xf>
    <xf numFmtId="0" fontId="13" fillId="0" borderId="6" xfId="0" applyFont="1" applyBorder="1" applyAlignment="1">
      <alignment horizontal="center"/>
    </xf>
    <xf numFmtId="0" fontId="12" fillId="0" borderId="24" xfId="0" applyFont="1" applyBorder="1"/>
    <xf numFmtId="0" fontId="12" fillId="0" borderId="25" xfId="0" applyFont="1" applyBorder="1"/>
    <xf numFmtId="0" fontId="12" fillId="0" borderId="23" xfId="0" applyFont="1" applyBorder="1"/>
    <xf numFmtId="3" fontId="12" fillId="0" borderId="25" xfId="0" applyNumberFormat="1" applyFont="1" applyBorder="1" applyAlignment="1">
      <alignment horizontal="right"/>
    </xf>
    <xf numFmtId="3" fontId="12" fillId="0" borderId="0" xfId="0" applyNumberFormat="1" applyFont="1" applyBorder="1" applyAlignment="1">
      <alignment horizontal="right"/>
    </xf>
    <xf numFmtId="3" fontId="12" fillId="0" borderId="22" xfId="0" applyNumberFormat="1" applyFont="1" applyBorder="1" applyAlignment="1">
      <alignment horizontal="right"/>
    </xf>
    <xf numFmtId="3" fontId="12" fillId="0" borderId="6" xfId="0" applyNumberFormat="1" applyFont="1" applyBorder="1" applyAlignment="1">
      <alignment horizontal="right"/>
    </xf>
    <xf numFmtId="0" fontId="13" fillId="0" borderId="0" xfId="0" applyFont="1" applyBorder="1"/>
    <xf numFmtId="0" fontId="12" fillId="0" borderId="0" xfId="0" applyFont="1" applyBorder="1"/>
    <xf numFmtId="3" fontId="12" fillId="0" borderId="24" xfId="0" applyNumberFormat="1" applyFont="1" applyBorder="1" applyAlignment="1">
      <alignment horizontal="right"/>
    </xf>
    <xf numFmtId="3" fontId="12" fillId="0" borderId="23" xfId="0" applyNumberFormat="1" applyFont="1" applyBorder="1" applyAlignment="1">
      <alignment horizontal="right"/>
    </xf>
    <xf numFmtId="3" fontId="12" fillId="0" borderId="18" xfId="0" applyNumberFormat="1" applyFont="1" applyBorder="1" applyAlignment="1">
      <alignment horizontal="right"/>
    </xf>
    <xf numFmtId="3" fontId="12" fillId="0" borderId="19" xfId="0" applyNumberFormat="1" applyFont="1" applyBorder="1" applyAlignment="1">
      <alignment horizontal="right"/>
    </xf>
    <xf numFmtId="3" fontId="12" fillId="0" borderId="20" xfId="0" applyNumberFormat="1" applyFont="1" applyBorder="1" applyAlignment="1">
      <alignment horizontal="right"/>
    </xf>
    <xf numFmtId="0" fontId="12" fillId="0" borderId="0" xfId="0" applyFont="1" applyBorder="1" applyAlignment="1">
      <alignment horizontal="left" indent="1"/>
    </xf>
    <xf numFmtId="3" fontId="13" fillId="0" borderId="22" xfId="0" applyNumberFormat="1" applyFont="1" applyBorder="1" applyAlignment="1">
      <alignment horizontal="right"/>
    </xf>
    <xf numFmtId="0" fontId="12" fillId="0" borderId="0" xfId="0" applyFont="1" applyBorder="1" applyAlignment="1">
      <alignment horizontal="left" vertical="center" wrapText="1" indent="1"/>
    </xf>
    <xf numFmtId="3" fontId="13" fillId="0" borderId="22" xfId="0" applyNumberFormat="1" applyFont="1" applyBorder="1" applyAlignment="1">
      <alignment horizontal="right" vertical="center"/>
    </xf>
    <xf numFmtId="3" fontId="13" fillId="0" borderId="0" xfId="0" applyNumberFormat="1" applyFont="1" applyBorder="1" applyAlignment="1">
      <alignment horizontal="right"/>
    </xf>
    <xf numFmtId="3" fontId="13" fillId="0" borderId="6" xfId="0" applyNumberFormat="1" applyFont="1" applyBorder="1" applyAlignment="1">
      <alignment horizontal="right"/>
    </xf>
    <xf numFmtId="0" fontId="12" fillId="0" borderId="4" xfId="0" applyFont="1" applyBorder="1"/>
    <xf numFmtId="3" fontId="13" fillId="5" borderId="0" xfId="0" applyNumberFormat="1" applyFont="1" applyFill="1" applyBorder="1" applyAlignment="1">
      <alignment horizontal="right"/>
    </xf>
    <xf numFmtId="3" fontId="13" fillId="0" borderId="22" xfId="0" applyNumberFormat="1" applyFont="1" applyFill="1" applyBorder="1" applyAlignment="1">
      <alignment horizontal="right"/>
    </xf>
    <xf numFmtId="3" fontId="13" fillId="5" borderId="6" xfId="0" applyNumberFormat="1" applyFont="1" applyFill="1" applyBorder="1" applyAlignment="1">
      <alignment horizontal="right"/>
    </xf>
    <xf numFmtId="0" fontId="12" fillId="0" borderId="5" xfId="0" applyFont="1" applyFill="1" applyBorder="1"/>
    <xf numFmtId="0" fontId="12" fillId="0" borderId="7" xfId="0" applyFont="1" applyFill="1" applyBorder="1"/>
    <xf numFmtId="0" fontId="12" fillId="0" borderId="22" xfId="0" applyFont="1" applyFill="1" applyBorder="1"/>
    <xf numFmtId="0" fontId="12" fillId="0" borderId="22" xfId="0" applyFont="1" applyBorder="1"/>
    <xf numFmtId="3" fontId="13" fillId="0" borderId="6" xfId="0" applyNumberFormat="1" applyFont="1" applyFill="1" applyBorder="1" applyAlignment="1">
      <alignment horizontal="right"/>
    </xf>
    <xf numFmtId="3" fontId="13" fillId="0" borderId="0" xfId="0" applyNumberFormat="1" applyFont="1" applyFill="1" applyBorder="1" applyAlignment="1">
      <alignment horizontal="right"/>
    </xf>
    <xf numFmtId="0" fontId="12" fillId="0" borderId="5" xfId="0" applyFont="1" applyBorder="1"/>
    <xf numFmtId="0" fontId="12" fillId="0" borderId="7" xfId="0" applyFont="1" applyBorder="1"/>
    <xf numFmtId="3" fontId="12" fillId="0" borderId="6" xfId="0" applyNumberFormat="1" applyFont="1" applyFill="1" applyBorder="1" applyAlignment="1">
      <alignment horizontal="right"/>
    </xf>
    <xf numFmtId="3" fontId="12" fillId="0" borderId="0" xfId="0" applyNumberFormat="1" applyFont="1" applyFill="1" applyBorder="1" applyAlignment="1">
      <alignment horizontal="right"/>
    </xf>
    <xf numFmtId="3" fontId="12" fillId="5" borderId="6" xfId="0" applyNumberFormat="1" applyFont="1" applyFill="1" applyBorder="1" applyAlignment="1">
      <alignment horizontal="right"/>
    </xf>
    <xf numFmtId="3" fontId="12" fillId="5" borderId="0" xfId="0" applyNumberFormat="1" applyFont="1" applyFill="1" applyBorder="1" applyAlignment="1">
      <alignment horizontal="right"/>
    </xf>
    <xf numFmtId="0" fontId="12" fillId="0" borderId="19" xfId="0" applyFont="1" applyBorder="1"/>
    <xf numFmtId="3" fontId="13" fillId="0" borderId="18" xfId="0" applyNumberFormat="1" applyFont="1" applyBorder="1" applyAlignment="1">
      <alignment horizontal="right"/>
    </xf>
    <xf numFmtId="3" fontId="13" fillId="0" borderId="19" xfId="0" applyNumberFormat="1" applyFont="1" applyBorder="1" applyAlignment="1">
      <alignment horizontal="right"/>
    </xf>
    <xf numFmtId="3" fontId="13" fillId="0" borderId="20" xfId="0" applyNumberFormat="1" applyFont="1" applyBorder="1" applyAlignment="1">
      <alignment horizontal="right"/>
    </xf>
    <xf numFmtId="3" fontId="13" fillId="0" borderId="23" xfId="0" applyNumberFormat="1" applyFont="1" applyFill="1" applyBorder="1" applyAlignment="1">
      <alignment horizontal="right"/>
    </xf>
    <xf numFmtId="3" fontId="12" fillId="0" borderId="25" xfId="0" applyNumberFormat="1" applyFont="1" applyFill="1" applyBorder="1" applyAlignment="1">
      <alignment horizontal="right"/>
    </xf>
    <xf numFmtId="3" fontId="12" fillId="0" borderId="24" xfId="0" applyNumberFormat="1" applyFont="1" applyFill="1" applyBorder="1" applyAlignment="1">
      <alignment horizontal="right"/>
    </xf>
    <xf numFmtId="0" fontId="12" fillId="0" borderId="23" xfId="0" applyFont="1" applyFill="1" applyBorder="1"/>
    <xf numFmtId="0" fontId="12" fillId="5" borderId="6" xfId="0" applyFont="1" applyFill="1" applyBorder="1"/>
    <xf numFmtId="0" fontId="12" fillId="5" borderId="0" xfId="0" applyFont="1" applyFill="1" applyBorder="1"/>
    <xf numFmtId="0" fontId="13" fillId="0" borderId="22" xfId="0" applyFont="1" applyBorder="1"/>
    <xf numFmtId="0" fontId="12" fillId="5" borderId="25" xfId="0" applyFont="1" applyFill="1" applyBorder="1"/>
    <xf numFmtId="0" fontId="12" fillId="5" borderId="24" xfId="0" applyFont="1" applyFill="1" applyBorder="1"/>
    <xf numFmtId="0" fontId="13" fillId="0" borderId="23" xfId="0" applyFont="1" applyBorder="1"/>
    <xf numFmtId="0" fontId="12" fillId="6" borderId="0" xfId="0" applyFont="1" applyFill="1" applyBorder="1"/>
    <xf numFmtId="0" fontId="12" fillId="0" borderId="0" xfId="0" applyFont="1" applyFill="1" applyBorder="1"/>
    <xf numFmtId="0" fontId="14" fillId="0" borderId="0" xfId="0" applyFont="1"/>
    <xf numFmtId="0" fontId="15" fillId="0" borderId="0" xfId="0" applyFont="1"/>
    <xf numFmtId="0" fontId="13" fillId="0" borderId="9" xfId="0" applyFont="1" applyBorder="1"/>
    <xf numFmtId="0" fontId="13" fillId="3" borderId="26" xfId="0" applyFont="1" applyFill="1" applyBorder="1"/>
    <xf numFmtId="0" fontId="12" fillId="0" borderId="6" xfId="0" applyFont="1" applyBorder="1"/>
    <xf numFmtId="0" fontId="13" fillId="3" borderId="27" xfId="0" applyFont="1" applyFill="1" applyBorder="1"/>
    <xf numFmtId="0" fontId="12" fillId="0" borderId="6" xfId="0" applyFont="1" applyBorder="1" applyAlignment="1">
      <alignment horizontal="left" indent="1"/>
    </xf>
    <xf numFmtId="0" fontId="12" fillId="0" borderId="6" xfId="0" applyFont="1" applyBorder="1" applyAlignment="1">
      <alignment horizontal="left" vertical="center" wrapText="1" indent="1"/>
    </xf>
    <xf numFmtId="3" fontId="13" fillId="0" borderId="0" xfId="0" applyNumberFormat="1" applyFont="1" applyBorder="1" applyAlignment="1">
      <alignment horizontal="right" vertical="center"/>
    </xf>
    <xf numFmtId="3" fontId="13" fillId="0" borderId="23" xfId="0" applyNumberFormat="1" applyFont="1" applyBorder="1" applyAlignment="1">
      <alignment horizontal="right"/>
    </xf>
    <xf numFmtId="0" fontId="13" fillId="3" borderId="12" xfId="0" applyFont="1" applyFill="1" applyBorder="1"/>
    <xf numFmtId="3" fontId="12" fillId="3" borderId="12" xfId="0" applyNumberFormat="1" applyFont="1" applyFill="1" applyBorder="1" applyAlignment="1">
      <alignment horizontal="right"/>
    </xf>
    <xf numFmtId="0" fontId="13" fillId="3" borderId="28" xfId="0" applyFont="1" applyFill="1" applyBorder="1"/>
    <xf numFmtId="0" fontId="12" fillId="0" borderId="18" xfId="0" applyFont="1" applyBorder="1"/>
    <xf numFmtId="0" fontId="16" fillId="0" borderId="25" xfId="0" applyFont="1" applyBorder="1"/>
    <xf numFmtId="0" fontId="13" fillId="0" borderId="9" xfId="0" applyFont="1" applyBorder="1" applyAlignment="1">
      <alignment horizontal="left"/>
    </xf>
    <xf numFmtId="0" fontId="13" fillId="3" borderId="29" xfId="0" applyFont="1" applyFill="1" applyBorder="1"/>
    <xf numFmtId="0" fontId="13" fillId="3" borderId="6" xfId="0" applyFont="1" applyFill="1" applyBorder="1"/>
    <xf numFmtId="0" fontId="14" fillId="0" borderId="0" xfId="0" applyFont="1" applyFill="1"/>
    <xf numFmtId="0" fontId="0" fillId="0" borderId="1" xfId="0" applyFont="1" applyBorder="1"/>
    <xf numFmtId="0" fontId="11" fillId="0" borderId="0" xfId="0" applyFont="1"/>
    <xf numFmtId="0" fontId="17" fillId="7" borderId="30" xfId="0" applyFont="1" applyFill="1" applyBorder="1" applyAlignment="1">
      <alignment horizontal="center" vertical="center" wrapText="1"/>
    </xf>
    <xf numFmtId="0" fontId="13" fillId="7" borderId="30"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31" xfId="0" applyFont="1" applyBorder="1" applyAlignment="1">
      <alignment horizontal="center" vertical="center"/>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31" xfId="0" applyFont="1" applyFill="1" applyBorder="1" applyAlignment="1">
      <alignment horizontal="center" vertical="center"/>
    </xf>
    <xf numFmtId="0" fontId="18" fillId="9" borderId="1" xfId="0" applyFont="1" applyFill="1" applyBorder="1" applyAlignment="1">
      <alignment horizontal="center" vertical="center"/>
    </xf>
    <xf numFmtId="0" fontId="12" fillId="9" borderId="3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31" xfId="0" applyFont="1" applyBorder="1" applyAlignment="1">
      <alignment horizontal="center" vertical="center" wrapText="1"/>
    </xf>
    <xf numFmtId="0" fontId="17" fillId="3" borderId="1" xfId="0" applyFont="1" applyFill="1" applyBorder="1" applyAlignment="1">
      <alignment horizontal="center" vertical="center"/>
    </xf>
    <xf numFmtId="0" fontId="17" fillId="3" borderId="31" xfId="0" applyFont="1" applyFill="1" applyBorder="1" applyAlignment="1">
      <alignment horizontal="center" vertical="center"/>
    </xf>
    <xf numFmtId="0" fontId="17" fillId="10" borderId="1" xfId="0" applyFont="1" applyFill="1" applyBorder="1" applyAlignment="1">
      <alignment horizontal="center" vertical="center" wrapText="1"/>
    </xf>
    <xf numFmtId="0" fontId="11" fillId="0" borderId="0" xfId="0" applyFont="1" applyAlignment="1">
      <alignment horizontal="center"/>
    </xf>
    <xf numFmtId="0" fontId="11" fillId="0" borderId="0" xfId="0" applyFont="1" applyBorder="1"/>
    <xf numFmtId="0" fontId="19" fillId="11" borderId="1" xfId="0" applyFont="1" applyFill="1" applyBorder="1" applyAlignment="1">
      <alignment vertical="center" wrapText="1"/>
    </xf>
    <xf numFmtId="0" fontId="20" fillId="11" borderId="1" xfId="0" applyFont="1" applyFill="1" applyBorder="1" applyAlignment="1">
      <alignment vertical="center" wrapText="1"/>
    </xf>
    <xf numFmtId="0" fontId="0" fillId="0" borderId="0" xfId="0" applyFont="1" applyBorder="1" applyAlignment="1">
      <alignment wrapText="1"/>
    </xf>
    <xf numFmtId="0" fontId="0" fillId="0" borderId="0" xfId="0" applyFont="1" applyBorder="1" applyAlignment="1">
      <alignment horizontal="left" vertical="center"/>
    </xf>
    <xf numFmtId="164" fontId="21" fillId="12" borderId="24" xfId="0" applyNumberFormat="1" applyFont="1" applyFill="1" applyBorder="1" applyAlignment="1">
      <alignment horizontal="right" vertical="center"/>
    </xf>
    <xf numFmtId="0" fontId="0" fillId="0" borderId="0" xfId="0" applyAlignment="1">
      <alignment wrapText="1"/>
    </xf>
    <xf numFmtId="4" fontId="0" fillId="0" borderId="0" xfId="0" applyNumberFormat="1" applyBorder="1"/>
    <xf numFmtId="0" fontId="0" fillId="0" borderId="0" xfId="0" applyBorder="1"/>
    <xf numFmtId="0" fontId="0" fillId="0" borderId="6" xfId="0" applyBorder="1" applyAlignment="1">
      <alignment horizontal="center" vertical="center"/>
    </xf>
    <xf numFmtId="164" fontId="0" fillId="0" borderId="0" xfId="0" applyNumberFormat="1" applyBorder="1" applyAlignment="1">
      <alignment horizontal="right"/>
    </xf>
    <xf numFmtId="0" fontId="11" fillId="0" borderId="6" xfId="0" applyFont="1" applyBorder="1" applyAlignment="1">
      <alignment horizontal="center" vertical="center"/>
    </xf>
    <xf numFmtId="0" fontId="22" fillId="0" borderId="0" xfId="0" applyFont="1"/>
    <xf numFmtId="0" fontId="22" fillId="0" borderId="61" xfId="0" applyFont="1" applyBorder="1"/>
    <xf numFmtId="0" fontId="22" fillId="0" borderId="0" xfId="0" applyFont="1" applyBorder="1"/>
    <xf numFmtId="0" fontId="22" fillId="0" borderId="62" xfId="0" applyFont="1" applyBorder="1"/>
    <xf numFmtId="0" fontId="23" fillId="0" borderId="0" xfId="0" applyFont="1"/>
    <xf numFmtId="0" fontId="23" fillId="0" borderId="63" xfId="0" applyFont="1" applyBorder="1"/>
    <xf numFmtId="0" fontId="23" fillId="0" borderId="61" xfId="0" applyFont="1" applyBorder="1"/>
    <xf numFmtId="0" fontId="23" fillId="0" borderId="64" xfId="0" applyFont="1" applyBorder="1"/>
    <xf numFmtId="0" fontId="23" fillId="0" borderId="62" xfId="0" applyFont="1" applyBorder="1"/>
    <xf numFmtId="0" fontId="23" fillId="0" borderId="65" xfId="0" applyFont="1" applyBorder="1"/>
    <xf numFmtId="3" fontId="23" fillId="0" borderId="0" xfId="0" applyNumberFormat="1" applyFont="1"/>
    <xf numFmtId="0" fontId="23" fillId="0" borderId="66" xfId="0" applyFont="1" applyBorder="1"/>
    <xf numFmtId="0" fontId="23" fillId="3" borderId="67" xfId="0" applyFont="1" applyFill="1" applyBorder="1"/>
    <xf numFmtId="0" fontId="23" fillId="3" borderId="68" xfId="0" applyFont="1" applyFill="1" applyBorder="1"/>
    <xf numFmtId="0" fontId="24" fillId="3" borderId="12" xfId="0" applyFont="1" applyFill="1" applyBorder="1"/>
    <xf numFmtId="0" fontId="24" fillId="3" borderId="13" xfId="0" applyFont="1" applyFill="1" applyBorder="1"/>
    <xf numFmtId="0" fontId="23" fillId="3" borderId="69" xfId="0" applyFont="1" applyFill="1" applyBorder="1"/>
    <xf numFmtId="0" fontId="23" fillId="3" borderId="70" xfId="0" applyFont="1" applyFill="1" applyBorder="1"/>
    <xf numFmtId="0" fontId="23" fillId="3" borderId="71" xfId="0" applyFont="1" applyFill="1" applyBorder="1"/>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23" fillId="0" borderId="72" xfId="0" applyFont="1" applyBorder="1"/>
    <xf numFmtId="0" fontId="23" fillId="0" borderId="73" xfId="0" applyFont="1" applyBorder="1"/>
    <xf numFmtId="0" fontId="23" fillId="0" borderId="74" xfId="0" applyFont="1" applyBorder="1"/>
    <xf numFmtId="0" fontId="22" fillId="3" borderId="12" xfId="0" applyFont="1" applyFill="1" applyBorder="1"/>
    <xf numFmtId="3" fontId="22" fillId="3" borderId="12" xfId="0" applyNumberFormat="1" applyFont="1" applyFill="1" applyBorder="1"/>
    <xf numFmtId="3" fontId="24" fillId="3" borderId="12" xfId="0" applyNumberFormat="1" applyFont="1" applyFill="1" applyBorder="1"/>
    <xf numFmtId="0" fontId="25" fillId="3" borderId="67" xfId="0" applyFont="1" applyFill="1" applyBorder="1"/>
    <xf numFmtId="0" fontId="25" fillId="3" borderId="68" xfId="0" applyFont="1" applyFill="1" applyBorder="1"/>
    <xf numFmtId="0" fontId="7" fillId="0" borderId="12" xfId="0" applyFont="1" applyFill="1" applyBorder="1"/>
    <xf numFmtId="0" fontId="7" fillId="0" borderId="14" xfId="0" applyFont="1" applyFill="1" applyBorder="1"/>
    <xf numFmtId="3" fontId="13" fillId="5" borderId="25" xfId="0" applyNumberFormat="1" applyFont="1" applyFill="1" applyBorder="1" applyAlignment="1">
      <alignment horizontal="right"/>
    </xf>
    <xf numFmtId="3" fontId="13" fillId="5" borderId="24" xfId="0" applyNumberFormat="1" applyFont="1" applyFill="1" applyBorder="1" applyAlignment="1">
      <alignment horizontal="right"/>
    </xf>
    <xf numFmtId="0" fontId="22" fillId="0" borderId="6" xfId="0" applyFont="1" applyBorder="1"/>
    <xf numFmtId="0" fontId="23" fillId="0" borderId="75" xfId="0" applyFont="1" applyBorder="1"/>
    <xf numFmtId="3" fontId="22" fillId="0" borderId="6" xfId="0" applyNumberFormat="1" applyFont="1" applyBorder="1"/>
    <xf numFmtId="0" fontId="26" fillId="13" borderId="69" xfId="0" applyFont="1" applyFill="1" applyBorder="1"/>
    <xf numFmtId="0" fontId="26" fillId="13" borderId="71" xfId="0" applyFont="1" applyFill="1" applyBorder="1"/>
    <xf numFmtId="0" fontId="23" fillId="0" borderId="76" xfId="0" applyFont="1" applyBorder="1"/>
    <xf numFmtId="0" fontId="23" fillId="3" borderId="13" xfId="0" applyFont="1" applyFill="1" applyBorder="1"/>
    <xf numFmtId="0" fontId="25" fillId="3" borderId="13" xfId="0" applyFont="1" applyFill="1" applyBorder="1"/>
    <xf numFmtId="0" fontId="26" fillId="13" borderId="24" xfId="0" applyFont="1" applyFill="1" applyBorder="1"/>
    <xf numFmtId="0" fontId="23" fillId="0" borderId="77" xfId="0" applyFont="1" applyBorder="1"/>
    <xf numFmtId="0" fontId="23" fillId="3" borderId="32" xfId="0" applyFont="1" applyFill="1" applyBorder="1"/>
    <xf numFmtId="0" fontId="25" fillId="3" borderId="32" xfId="0" applyFont="1" applyFill="1" applyBorder="1"/>
    <xf numFmtId="0" fontId="26" fillId="13" borderId="33" xfId="0" applyFont="1" applyFill="1" applyBorder="1"/>
    <xf numFmtId="0" fontId="12" fillId="0" borderId="5" xfId="0" applyFont="1" applyBorder="1" applyAlignment="1">
      <alignment horizontal="left" indent="2"/>
    </xf>
    <xf numFmtId="0" fontId="22" fillId="0" borderId="62" xfId="0" applyFont="1" applyBorder="1" applyAlignment="1">
      <alignment wrapText="1"/>
    </xf>
    <xf numFmtId="0" fontId="22" fillId="0" borderId="61" xfId="0" applyFont="1" applyBorder="1" applyAlignment="1">
      <alignment wrapText="1"/>
    </xf>
    <xf numFmtId="0" fontId="22" fillId="0" borderId="78" xfId="0" applyFont="1" applyBorder="1"/>
    <xf numFmtId="0" fontId="22" fillId="0" borderId="75" xfId="0" applyFont="1" applyBorder="1"/>
    <xf numFmtId="0" fontId="22" fillId="14" borderId="25" xfId="0" applyFont="1" applyFill="1" applyBorder="1"/>
    <xf numFmtId="0" fontId="22" fillId="14" borderId="24" xfId="0" applyFont="1" applyFill="1" applyBorder="1"/>
    <xf numFmtId="0" fontId="27" fillId="14" borderId="24" xfId="0" applyFont="1" applyFill="1" applyBorder="1" applyAlignment="1">
      <alignment horizontal="right"/>
    </xf>
    <xf numFmtId="0" fontId="22" fillId="14" borderId="23" xfId="0" applyFont="1" applyFill="1" applyBorder="1"/>
    <xf numFmtId="0" fontId="0" fillId="0" borderId="34" xfId="0" applyFont="1" applyBorder="1"/>
    <xf numFmtId="0" fontId="0" fillId="0" borderId="35" xfId="0" applyFont="1" applyBorder="1"/>
    <xf numFmtId="0" fontId="0" fillId="0" borderId="1" xfId="0" applyFont="1" applyBorder="1" applyAlignment="1">
      <alignment vertical="center"/>
    </xf>
    <xf numFmtId="0" fontId="0" fillId="0" borderId="43" xfId="0" applyFont="1" applyBorder="1"/>
    <xf numFmtId="0" fontId="0" fillId="0" borderId="45" xfId="0" applyFont="1" applyBorder="1"/>
    <xf numFmtId="0" fontId="28" fillId="7" borderId="36"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28" fillId="7" borderId="37" xfId="0" applyFont="1" applyFill="1" applyBorder="1" applyAlignment="1">
      <alignment horizontal="center" vertical="center" wrapText="1"/>
    </xf>
    <xf numFmtId="0" fontId="21" fillId="12" borderId="18" xfId="0" applyFont="1" applyFill="1" applyBorder="1" applyAlignment="1">
      <alignment horizontal="center" vertical="center"/>
    </xf>
    <xf numFmtId="164" fontId="21" fillId="12" borderId="6" xfId="0" applyNumberFormat="1" applyFont="1" applyFill="1" applyBorder="1" applyAlignment="1">
      <alignment horizontal="right" vertical="center"/>
    </xf>
    <xf numFmtId="164" fontId="21" fillId="12" borderId="0" xfId="0" applyNumberFormat="1" applyFont="1" applyFill="1" applyBorder="1" applyAlignment="1">
      <alignment horizontal="right" vertical="center"/>
    </xf>
    <xf numFmtId="164" fontId="21" fillId="12" borderId="22" xfId="0" applyNumberFormat="1" applyFont="1" applyFill="1" applyBorder="1" applyAlignment="1">
      <alignment horizontal="right" vertical="center"/>
    </xf>
    <xf numFmtId="0" fontId="21" fillId="15" borderId="6" xfId="0" applyFont="1" applyFill="1" applyBorder="1" applyAlignment="1">
      <alignment horizontal="center" vertical="center"/>
    </xf>
    <xf numFmtId="164" fontId="29" fillId="15" borderId="6" xfId="0" applyNumberFormat="1" applyFont="1" applyFill="1" applyBorder="1" applyAlignment="1">
      <alignment horizontal="right"/>
    </xf>
    <xf numFmtId="164" fontId="29" fillId="15" borderId="0" xfId="0" applyNumberFormat="1" applyFont="1" applyFill="1" applyBorder="1" applyAlignment="1">
      <alignment horizontal="right"/>
    </xf>
    <xf numFmtId="164" fontId="29" fillId="15" borderId="22" xfId="0" applyNumberFormat="1" applyFont="1" applyFill="1" applyBorder="1" applyAlignment="1">
      <alignment horizontal="right"/>
    </xf>
    <xf numFmtId="0" fontId="0" fillId="0" borderId="6" xfId="0" applyBorder="1"/>
    <xf numFmtId="0" fontId="0" fillId="0" borderId="22" xfId="0" applyBorder="1"/>
    <xf numFmtId="0" fontId="0" fillId="0" borderId="6" xfId="0" applyFont="1" applyBorder="1" applyAlignment="1">
      <alignment horizontal="right" vertical="center"/>
    </xf>
    <xf numFmtId="0" fontId="0" fillId="0" borderId="0" xfId="0" applyFont="1" applyBorder="1" applyAlignment="1">
      <alignment horizontal="right" vertical="center"/>
    </xf>
    <xf numFmtId="164" fontId="0" fillId="0" borderId="6" xfId="0" applyNumberFormat="1" applyBorder="1" applyAlignment="1">
      <alignment horizontal="right"/>
    </xf>
    <xf numFmtId="0" fontId="30" fillId="16" borderId="6" xfId="0" applyFont="1" applyFill="1" applyBorder="1"/>
    <xf numFmtId="164" fontId="30" fillId="16" borderId="6" xfId="0" applyNumberFormat="1" applyFont="1" applyFill="1" applyBorder="1" applyAlignment="1">
      <alignment horizontal="right"/>
    </xf>
    <xf numFmtId="164" fontId="30" fillId="16" borderId="0" xfId="0" applyNumberFormat="1" applyFont="1" applyFill="1" applyBorder="1" applyAlignment="1">
      <alignment horizontal="right"/>
    </xf>
    <xf numFmtId="164" fontId="30" fillId="16" borderId="22" xfId="0" applyNumberFormat="1" applyFont="1" applyFill="1" applyBorder="1" applyAlignment="1">
      <alignment horizontal="right"/>
    </xf>
    <xf numFmtId="4" fontId="0" fillId="0" borderId="6" xfId="0" applyNumberFormat="1" applyBorder="1" applyAlignment="1">
      <alignment horizontal="right"/>
    </xf>
    <xf numFmtId="4" fontId="0" fillId="0" borderId="0" xfId="0" applyNumberFormat="1" applyBorder="1" applyAlignment="1">
      <alignment horizontal="right"/>
    </xf>
    <xf numFmtId="0" fontId="21" fillId="12" borderId="6" xfId="0" applyFont="1" applyFill="1" applyBorder="1" applyAlignment="1">
      <alignment horizontal="center" vertical="center"/>
    </xf>
    <xf numFmtId="0" fontId="0" fillId="0" borderId="22" xfId="0" applyBorder="1" applyAlignment="1">
      <alignment wrapText="1"/>
    </xf>
    <xf numFmtId="4" fontId="0" fillId="0" borderId="6" xfId="0" applyNumberFormat="1" applyBorder="1" applyAlignment="1">
      <alignment horizontal="right" vertical="center"/>
    </xf>
    <xf numFmtId="4" fontId="0" fillId="0" borderId="0" xfId="0" applyNumberFormat="1" applyBorder="1" applyAlignment="1">
      <alignment horizontal="right" vertical="center"/>
    </xf>
    <xf numFmtId="4" fontId="0" fillId="0" borderId="6" xfId="0" applyNumberFormat="1" applyBorder="1"/>
    <xf numFmtId="164" fontId="21" fillId="12" borderId="25" xfId="0" applyNumberFormat="1" applyFont="1" applyFill="1" applyBorder="1" applyAlignment="1">
      <alignment horizontal="right" vertical="center"/>
    </xf>
    <xf numFmtId="164" fontId="21" fillId="12" borderId="23" xfId="0" applyNumberFormat="1" applyFont="1" applyFill="1" applyBorder="1" applyAlignment="1">
      <alignment horizontal="right" vertical="center"/>
    </xf>
    <xf numFmtId="164" fontId="21" fillId="12" borderId="22" xfId="0" applyNumberFormat="1" applyFont="1" applyFill="1" applyBorder="1" applyAlignment="1">
      <alignment horizontal="right" vertical="center" wrapText="1"/>
    </xf>
    <xf numFmtId="164" fontId="29" fillId="15" borderId="22" xfId="0" applyNumberFormat="1" applyFont="1" applyFill="1" applyBorder="1" applyAlignment="1">
      <alignment horizontal="right" wrapText="1"/>
    </xf>
    <xf numFmtId="164" fontId="30" fillId="16" borderId="22" xfId="0" applyNumberFormat="1" applyFont="1" applyFill="1" applyBorder="1" applyAlignment="1">
      <alignment horizontal="right" wrapText="1"/>
    </xf>
    <xf numFmtId="4" fontId="0" fillId="0" borderId="22" xfId="0" applyNumberFormat="1" applyBorder="1" applyAlignment="1">
      <alignment horizontal="right" wrapText="1"/>
    </xf>
    <xf numFmtId="4" fontId="0" fillId="0" borderId="22" xfId="0" applyNumberFormat="1" applyBorder="1" applyAlignment="1">
      <alignment wrapText="1"/>
    </xf>
    <xf numFmtId="164" fontId="21" fillId="12" borderId="23" xfId="0" applyNumberFormat="1" applyFont="1" applyFill="1" applyBorder="1" applyAlignment="1">
      <alignment horizontal="right" vertical="center" wrapText="1"/>
    </xf>
    <xf numFmtId="4" fontId="0" fillId="0" borderId="6" xfId="0" applyNumberFormat="1" applyBorder="1" applyAlignment="1">
      <alignment vertical="center"/>
    </xf>
    <xf numFmtId="4" fontId="0" fillId="0" borderId="0" xfId="0" applyNumberFormat="1" applyBorder="1" applyAlignment="1">
      <alignment vertical="center"/>
    </xf>
    <xf numFmtId="0" fontId="22" fillId="0" borderId="78" xfId="0" applyFont="1" applyBorder="1" applyAlignment="1">
      <alignment wrapText="1"/>
    </xf>
    <xf numFmtId="0" fontId="23" fillId="0" borderId="79" xfId="0" applyFont="1" applyBorder="1"/>
    <xf numFmtId="0" fontId="23" fillId="0" borderId="0" xfId="0" applyFont="1" applyBorder="1"/>
    <xf numFmtId="0" fontId="23" fillId="0" borderId="2" xfId="0" applyFont="1" applyBorder="1"/>
    <xf numFmtId="0" fontId="23" fillId="0" borderId="80" xfId="0" applyFont="1" applyBorder="1"/>
    <xf numFmtId="0" fontId="23" fillId="0" borderId="81" xfId="0" applyFont="1" applyBorder="1"/>
    <xf numFmtId="0" fontId="12" fillId="0" borderId="5" xfId="0" applyFont="1" applyBorder="1" applyAlignment="1">
      <alignment horizontal="left" indent="1"/>
    </xf>
    <xf numFmtId="0" fontId="12" fillId="0" borderId="5" xfId="0" applyFont="1" applyFill="1" applyBorder="1" applyAlignment="1">
      <alignment horizontal="left" indent="8"/>
    </xf>
    <xf numFmtId="0" fontId="12" fillId="0" borderId="4" xfId="0" applyFont="1" applyBorder="1" applyAlignment="1">
      <alignment horizontal="left" indent="2"/>
    </xf>
    <xf numFmtId="0" fontId="0" fillId="0" borderId="6" xfId="0" applyFont="1" applyBorder="1" applyAlignment="1">
      <alignment horizontal="right"/>
    </xf>
    <xf numFmtId="0" fontId="0" fillId="9" borderId="5" xfId="0" applyFont="1" applyFill="1" applyBorder="1" applyAlignment="1">
      <alignment horizontal="right"/>
    </xf>
    <xf numFmtId="0" fontId="0" fillId="0" borderId="0" xfId="0" applyBorder="1" applyAlignment="1">
      <alignment wrapText="1"/>
    </xf>
    <xf numFmtId="0" fontId="21" fillId="15" borderId="6" xfId="0" applyFont="1" applyFill="1" applyBorder="1" applyAlignment="1">
      <alignment horizontal="left" vertical="center"/>
    </xf>
    <xf numFmtId="0" fontId="30" fillId="16" borderId="6" xfId="0" applyFont="1" applyFill="1" applyBorder="1" applyAlignment="1">
      <alignment horizontal="left"/>
    </xf>
    <xf numFmtId="0" fontId="13" fillId="0" borderId="16" xfId="0" applyFont="1" applyBorder="1" applyAlignment="1">
      <alignment horizontal="center"/>
    </xf>
    <xf numFmtId="0" fontId="13" fillId="0" borderId="16" xfId="0" applyFont="1" applyBorder="1" applyAlignment="1">
      <alignment horizontal="center" wrapText="1"/>
    </xf>
    <xf numFmtId="164" fontId="21" fillId="12" borderId="18" xfId="0" applyNumberFormat="1" applyFont="1" applyFill="1" applyBorder="1" applyAlignment="1">
      <alignment horizontal="right" vertical="center"/>
    </xf>
    <xf numFmtId="164" fontId="21" fillId="12" borderId="19" xfId="0" applyNumberFormat="1" applyFont="1" applyFill="1" applyBorder="1" applyAlignment="1">
      <alignment horizontal="right" vertical="center"/>
    </xf>
    <xf numFmtId="164" fontId="21" fillId="12" borderId="20" xfId="0" applyNumberFormat="1" applyFont="1" applyFill="1" applyBorder="1" applyAlignment="1">
      <alignment horizontal="right" vertical="center" wrapText="1"/>
    </xf>
    <xf numFmtId="0" fontId="0" fillId="16" borderId="22" xfId="0" applyFill="1" applyBorder="1" applyAlignment="1">
      <alignment wrapText="1"/>
    </xf>
    <xf numFmtId="164" fontId="21" fillId="12" borderId="19" xfId="0" applyNumberFormat="1" applyFont="1" applyFill="1" applyBorder="1" applyAlignment="1">
      <alignment horizontal="right" vertical="center" wrapText="1"/>
    </xf>
    <xf numFmtId="164" fontId="29" fillId="15" borderId="0" xfId="0" applyNumberFormat="1" applyFont="1" applyFill="1" applyBorder="1" applyAlignment="1">
      <alignment horizontal="right" wrapText="1"/>
    </xf>
    <xf numFmtId="164" fontId="30" fillId="16" borderId="0" xfId="0" applyNumberFormat="1" applyFont="1" applyFill="1" applyBorder="1" applyAlignment="1">
      <alignment horizontal="right" wrapText="1"/>
    </xf>
    <xf numFmtId="164" fontId="21" fillId="12" borderId="0" xfId="0" applyNumberFormat="1" applyFont="1" applyFill="1" applyBorder="1" applyAlignment="1">
      <alignment horizontal="right" vertical="center" wrapText="1"/>
    </xf>
    <xf numFmtId="4" fontId="0" fillId="0" borderId="0" xfId="0" applyNumberFormat="1" applyBorder="1" applyAlignment="1">
      <alignment horizontal="right" wrapText="1"/>
    </xf>
    <xf numFmtId="4" fontId="0" fillId="0" borderId="0" xfId="0" applyNumberFormat="1" applyBorder="1" applyAlignment="1">
      <alignment wrapText="1"/>
    </xf>
    <xf numFmtId="0" fontId="0" fillId="16" borderId="0" xfId="0" applyFill="1" applyBorder="1" applyAlignment="1">
      <alignment wrapText="1"/>
    </xf>
    <xf numFmtId="164" fontId="21" fillId="12" borderId="24" xfId="0" applyNumberFormat="1" applyFont="1" applyFill="1" applyBorder="1" applyAlignment="1">
      <alignment horizontal="right" vertical="center" wrapText="1"/>
    </xf>
    <xf numFmtId="0" fontId="13" fillId="0" borderId="4" xfId="0" applyFont="1" applyBorder="1" applyAlignment="1">
      <alignment horizontal="center"/>
    </xf>
    <xf numFmtId="0" fontId="0" fillId="16" borderId="0" xfId="0" applyFill="1" applyBorder="1"/>
    <xf numFmtId="164" fontId="21" fillId="12" borderId="20" xfId="0" applyNumberFormat="1" applyFont="1" applyFill="1" applyBorder="1" applyAlignment="1">
      <alignment horizontal="right" vertical="center"/>
    </xf>
    <xf numFmtId="0" fontId="0" fillId="16" borderId="6" xfId="0" applyFill="1" applyBorder="1"/>
    <xf numFmtId="0" fontId="0" fillId="16" borderId="22" xfId="0" applyFill="1" applyBorder="1"/>
    <xf numFmtId="0" fontId="13" fillId="0" borderId="18" xfId="0" applyFont="1" applyBorder="1" applyAlignment="1">
      <alignment horizontal="center" wrapText="1"/>
    </xf>
    <xf numFmtId="0" fontId="21" fillId="12" borderId="20" xfId="0" applyFont="1" applyFill="1" applyBorder="1" applyAlignment="1">
      <alignment horizontal="center" vertical="center"/>
    </xf>
    <xf numFmtId="0" fontId="21" fillId="15" borderId="22" xfId="0" applyFont="1" applyFill="1" applyBorder="1" applyAlignment="1">
      <alignment horizontal="center" vertical="center"/>
    </xf>
    <xf numFmtId="0" fontId="30" fillId="16" borderId="22" xfId="0" applyFont="1" applyFill="1" applyBorder="1"/>
    <xf numFmtId="0" fontId="0" fillId="0" borderId="22" xfId="0" applyFont="1" applyBorder="1" applyAlignment="1">
      <alignment horizontal="left" vertical="center"/>
    </xf>
    <xf numFmtId="0" fontId="21" fillId="12" borderId="22" xfId="0" applyFont="1" applyFill="1" applyBorder="1" applyAlignment="1">
      <alignment horizontal="center" vertical="center"/>
    </xf>
    <xf numFmtId="4" fontId="0" fillId="0" borderId="22" xfId="0" applyNumberFormat="1" applyBorder="1"/>
    <xf numFmtId="4" fontId="0" fillId="0" borderId="22" xfId="0" applyNumberFormat="1" applyBorder="1" applyAlignment="1">
      <alignment vertical="center"/>
    </xf>
    <xf numFmtId="0" fontId="0" fillId="0" borderId="82" xfId="0" applyBorder="1" applyAlignment="1">
      <alignment vertical="center"/>
    </xf>
    <xf numFmtId="0" fontId="37" fillId="0" borderId="1" xfId="0" applyNumberFormat="1" applyFont="1" applyFill="1" applyBorder="1" applyAlignment="1" applyProtection="1">
      <alignment horizontal="center" vertical="center" wrapText="1"/>
    </xf>
    <xf numFmtId="0" fontId="0" fillId="0" borderId="42" xfId="0" applyBorder="1" applyAlignment="1">
      <alignment vertical="center" wrapText="1"/>
    </xf>
    <xf numFmtId="43" fontId="0" fillId="0" borderId="42" xfId="1" applyFont="1" applyBorder="1" applyAlignment="1">
      <alignment vertical="center" wrapText="1"/>
    </xf>
    <xf numFmtId="0" fontId="0" fillId="0" borderId="44" xfId="0" applyBorder="1" applyAlignment="1">
      <alignment vertical="center" wrapText="1"/>
    </xf>
    <xf numFmtId="17" fontId="0" fillId="0" borderId="44" xfId="0" quotePrefix="1" applyNumberForma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vertical="center" wrapText="1"/>
    </xf>
    <xf numFmtId="0" fontId="0" fillId="0" borderId="31" xfId="0" applyFont="1" applyBorder="1" applyAlignment="1">
      <alignment vertical="center"/>
    </xf>
    <xf numFmtId="0" fontId="37" fillId="0" borderId="1" xfId="0" applyNumberFormat="1" applyFont="1" applyFill="1" applyBorder="1" applyAlignment="1" applyProtection="1">
      <alignment horizontal="center" vertical="top" wrapText="1"/>
    </xf>
    <xf numFmtId="0" fontId="12" fillId="0" borderId="31" xfId="0" applyFont="1" applyBorder="1" applyAlignment="1">
      <alignment vertical="center"/>
    </xf>
    <xf numFmtId="0" fontId="12" fillId="0" borderId="42" xfId="0" applyFont="1" applyBorder="1" applyAlignment="1">
      <alignment vertical="center" wrapText="1"/>
    </xf>
    <xf numFmtId="43" fontId="12" fillId="0" borderId="42" xfId="1" applyFont="1" applyBorder="1" applyAlignment="1">
      <alignment vertical="center" wrapText="1"/>
    </xf>
    <xf numFmtId="0" fontId="12" fillId="0" borderId="39" xfId="0" applyFont="1" applyBorder="1" applyAlignment="1">
      <alignment vertical="center"/>
    </xf>
    <xf numFmtId="0" fontId="38" fillId="0" borderId="1" xfId="0" applyNumberFormat="1" applyFont="1" applyFill="1" applyBorder="1" applyAlignment="1" applyProtection="1">
      <alignment wrapText="1"/>
    </xf>
    <xf numFmtId="14" fontId="38" fillId="0" borderId="1" xfId="0" applyNumberFormat="1" applyFont="1" applyFill="1" applyBorder="1" applyAlignment="1" applyProtection="1">
      <alignment wrapText="1"/>
    </xf>
    <xf numFmtId="0" fontId="39" fillId="0" borderId="1" xfId="0" applyNumberFormat="1" applyFont="1" applyFill="1" applyBorder="1" applyAlignment="1" applyProtection="1">
      <alignment wrapText="1"/>
    </xf>
    <xf numFmtId="0" fontId="40" fillId="0" borderId="1" xfId="0" applyNumberFormat="1" applyFont="1" applyFill="1" applyBorder="1" applyAlignment="1" applyProtection="1">
      <alignment wrapText="1"/>
    </xf>
    <xf numFmtId="14" fontId="40" fillId="0" borderId="1" xfId="0" applyNumberFormat="1" applyFont="1" applyFill="1" applyBorder="1" applyAlignment="1" applyProtection="1">
      <alignment wrapText="1"/>
    </xf>
    <xf numFmtId="0" fontId="40" fillId="0" borderId="1" xfId="0" applyNumberFormat="1" applyFont="1" applyFill="1" applyBorder="1" applyAlignment="1" applyProtection="1"/>
    <xf numFmtId="44" fontId="40" fillId="0" borderId="1" xfId="0" applyNumberFormat="1" applyFont="1" applyFill="1" applyBorder="1" applyAlignment="1" applyProtection="1"/>
    <xf numFmtId="0" fontId="41" fillId="0" borderId="1" xfId="0" quotePrefix="1" applyFont="1" applyBorder="1" applyAlignment="1">
      <alignment vertical="center" wrapText="1"/>
    </xf>
    <xf numFmtId="14" fontId="40" fillId="0" borderId="1" xfId="0" applyNumberFormat="1" applyFont="1" applyFill="1" applyBorder="1" applyAlignment="1" applyProtection="1"/>
    <xf numFmtId="44" fontId="38" fillId="0" borderId="1" xfId="0" applyNumberFormat="1" applyFont="1" applyFill="1" applyBorder="1" applyAlignment="1" applyProtection="1"/>
    <xf numFmtId="0" fontId="38" fillId="0" borderId="1" xfId="0" applyNumberFormat="1" applyFont="1" applyFill="1" applyBorder="1" applyAlignment="1" applyProtection="1"/>
    <xf numFmtId="14" fontId="38" fillId="0" borderId="1" xfId="0" applyNumberFormat="1" applyFont="1" applyFill="1" applyBorder="1" applyAlignment="1" applyProtection="1"/>
    <xf numFmtId="0" fontId="38" fillId="5" borderId="1" xfId="0" applyNumberFormat="1" applyFont="1" applyFill="1" applyBorder="1" applyAlignment="1" applyProtection="1">
      <alignment wrapText="1"/>
    </xf>
    <xf numFmtId="14" fontId="38" fillId="5" borderId="1" xfId="0" applyNumberFormat="1" applyFont="1" applyFill="1" applyBorder="1" applyAlignment="1" applyProtection="1">
      <alignment wrapText="1"/>
    </xf>
    <xf numFmtId="0" fontId="39" fillId="5" borderId="1" xfId="0" applyNumberFormat="1" applyFont="1" applyFill="1" applyBorder="1" applyAlignment="1" applyProtection="1">
      <alignment wrapText="1"/>
    </xf>
    <xf numFmtId="0" fontId="40" fillId="5" borderId="1" xfId="0" applyNumberFormat="1" applyFont="1" applyFill="1" applyBorder="1" applyAlignment="1" applyProtection="1">
      <alignment wrapText="1"/>
    </xf>
    <xf numFmtId="14" fontId="40" fillId="5" borderId="1" xfId="0" applyNumberFormat="1" applyFont="1" applyFill="1" applyBorder="1" applyAlignment="1" applyProtection="1">
      <alignment wrapText="1"/>
    </xf>
    <xf numFmtId="0" fontId="40" fillId="5" borderId="1" xfId="0" applyNumberFormat="1" applyFont="1" applyFill="1" applyBorder="1" applyAlignment="1" applyProtection="1"/>
    <xf numFmtId="44" fontId="40" fillId="5" borderId="1" xfId="0" applyNumberFormat="1" applyFont="1" applyFill="1" applyBorder="1" applyAlignment="1" applyProtection="1"/>
    <xf numFmtId="0" fontId="41" fillId="5" borderId="1" xfId="0" quotePrefix="1" applyFont="1" applyFill="1" applyBorder="1" applyAlignment="1">
      <alignment vertical="center" wrapText="1"/>
    </xf>
    <xf numFmtId="14" fontId="40" fillId="5" borderId="1" xfId="0" applyNumberFormat="1" applyFont="1" applyFill="1" applyBorder="1" applyAlignment="1" applyProtection="1"/>
    <xf numFmtId="0" fontId="0" fillId="5" borderId="1" xfId="0" applyFont="1" applyFill="1" applyBorder="1"/>
    <xf numFmtId="0" fontId="41" fillId="0" borderId="1" xfId="0" quotePrefix="1" applyFont="1" applyFill="1" applyBorder="1" applyAlignment="1">
      <alignment vertical="center" wrapText="1"/>
    </xf>
    <xf numFmtId="0" fontId="0" fillId="0" borderId="1" xfId="0" applyFont="1" applyFill="1" applyBorder="1"/>
    <xf numFmtId="0" fontId="38" fillId="19" borderId="1" xfId="0" applyFont="1" applyFill="1" applyBorder="1" applyAlignment="1">
      <alignment horizontal="left" vertical="center"/>
    </xf>
    <xf numFmtId="14" fontId="38" fillId="19" borderId="1" xfId="0" applyNumberFormat="1" applyFont="1" applyFill="1" applyBorder="1" applyAlignment="1">
      <alignment horizontal="right" vertical="center"/>
    </xf>
    <xf numFmtId="0" fontId="38" fillId="20" borderId="1" xfId="0" applyFont="1" applyFill="1" applyBorder="1" applyAlignment="1">
      <alignment horizontal="left" vertical="center" wrapText="1"/>
    </xf>
    <xf numFmtId="0" fontId="42" fillId="21" borderId="1" xfId="0" applyFont="1" applyFill="1" applyBorder="1" applyAlignment="1">
      <alignment horizontal="left" vertical="center"/>
    </xf>
    <xf numFmtId="165" fontId="42" fillId="21" borderId="1" xfId="0" applyNumberFormat="1" applyFont="1" applyFill="1" applyBorder="1" applyAlignment="1">
      <alignment horizontal="right" vertical="center"/>
    </xf>
    <xf numFmtId="0" fontId="42" fillId="21" borderId="1" xfId="0" applyFont="1" applyFill="1" applyBorder="1" applyAlignment="1">
      <alignment horizontal="left" vertical="center" wrapText="1"/>
    </xf>
    <xf numFmtId="1" fontId="42" fillId="19" borderId="1" xfId="0" applyNumberFormat="1" applyFont="1" applyFill="1" applyBorder="1" applyAlignment="1">
      <alignment horizontal="right" vertical="center"/>
    </xf>
    <xf numFmtId="0" fontId="42" fillId="21" borderId="1" xfId="0" applyFont="1" applyFill="1" applyBorder="1" applyAlignment="1">
      <alignment horizontal="right" vertical="center"/>
    </xf>
    <xf numFmtId="165" fontId="42" fillId="21" borderId="1" xfId="0" applyNumberFormat="1" applyFont="1" applyFill="1" applyBorder="1" applyAlignment="1">
      <alignment horizontal="right" vertical="center" wrapText="1"/>
    </xf>
    <xf numFmtId="1" fontId="42" fillId="21" borderId="1" xfId="0" applyNumberFormat="1" applyFont="1" applyFill="1" applyBorder="1" applyAlignment="1">
      <alignment horizontal="right" vertical="center"/>
    </xf>
    <xf numFmtId="0" fontId="42" fillId="21" borderId="1" xfId="0" applyNumberFormat="1" applyFont="1" applyFill="1" applyBorder="1" applyAlignment="1">
      <alignment horizontal="left" vertical="center"/>
    </xf>
    <xf numFmtId="165" fontId="42" fillId="21" borderId="1" xfId="0" applyNumberFormat="1" applyFont="1" applyFill="1" applyBorder="1" applyAlignment="1">
      <alignment horizontal="left" vertical="center"/>
    </xf>
    <xf numFmtId="0" fontId="38" fillId="22" borderId="1" xfId="0" applyFont="1" applyFill="1" applyBorder="1" applyAlignment="1">
      <alignment horizontal="left" vertical="center"/>
    </xf>
    <xf numFmtId="14" fontId="38" fillId="22" borderId="1" xfId="0" applyNumberFormat="1" applyFont="1" applyFill="1" applyBorder="1" applyAlignment="1">
      <alignment horizontal="right" vertical="center"/>
    </xf>
    <xf numFmtId="0" fontId="38" fillId="23" borderId="1" xfId="0" applyFont="1" applyFill="1" applyBorder="1" applyAlignment="1">
      <alignment horizontal="left" vertical="center" wrapText="1"/>
    </xf>
    <xf numFmtId="0" fontId="42" fillId="5" borderId="1" xfId="0" applyFont="1" applyFill="1" applyBorder="1" applyAlignment="1">
      <alignment horizontal="left" vertical="center"/>
    </xf>
    <xf numFmtId="14" fontId="42" fillId="22" borderId="1" xfId="0" applyNumberFormat="1" applyFont="1" applyFill="1" applyBorder="1" applyAlignment="1">
      <alignment horizontal="right" vertical="center"/>
    </xf>
    <xf numFmtId="0" fontId="42" fillId="5" borderId="1" xfId="0" applyFont="1" applyFill="1" applyBorder="1" applyAlignment="1">
      <alignment horizontal="left" vertical="center" wrapText="1"/>
    </xf>
    <xf numFmtId="165" fontId="42" fillId="5" borderId="1" xfId="0" applyNumberFormat="1" applyFont="1" applyFill="1" applyBorder="1" applyAlignment="1">
      <alignment horizontal="right" vertical="center"/>
    </xf>
    <xf numFmtId="1" fontId="42" fillId="22" borderId="1" xfId="0" applyNumberFormat="1" applyFont="1" applyFill="1" applyBorder="1" applyAlignment="1">
      <alignment horizontal="right" vertical="center"/>
    </xf>
    <xf numFmtId="0" fontId="42" fillId="5" borderId="1" xfId="0" applyFont="1" applyFill="1" applyBorder="1" applyAlignment="1">
      <alignment horizontal="right" vertical="center"/>
    </xf>
    <xf numFmtId="165" fontId="42" fillId="5" borderId="1" xfId="0" applyNumberFormat="1" applyFont="1" applyFill="1" applyBorder="1" applyAlignment="1">
      <alignment horizontal="right" vertical="center" wrapText="1"/>
    </xf>
    <xf numFmtId="1" fontId="42" fillId="5" borderId="1" xfId="0" applyNumberFormat="1" applyFont="1" applyFill="1" applyBorder="1" applyAlignment="1">
      <alignment horizontal="right" vertical="center"/>
    </xf>
    <xf numFmtId="0" fontId="42" fillId="5" borderId="1" xfId="0" applyNumberFormat="1" applyFont="1" applyFill="1" applyBorder="1" applyAlignment="1">
      <alignment horizontal="left" vertical="center"/>
    </xf>
    <xf numFmtId="0" fontId="38" fillId="5" borderId="1" xfId="0" applyNumberFormat="1" applyFont="1" applyFill="1" applyBorder="1" applyAlignment="1" applyProtection="1"/>
    <xf numFmtId="165" fontId="42" fillId="5" borderId="1" xfId="0" applyNumberFormat="1" applyFont="1" applyFill="1" applyBorder="1" applyAlignment="1">
      <alignment horizontal="left" vertical="center"/>
    </xf>
    <xf numFmtId="14" fontId="38" fillId="5" borderId="1" xfId="0" applyNumberFormat="1" applyFont="1" applyFill="1" applyBorder="1" applyAlignment="1" applyProtection="1"/>
    <xf numFmtId="165" fontId="42" fillId="21" borderId="1" xfId="0" applyNumberFormat="1" applyFont="1" applyFill="1" applyBorder="1" applyAlignment="1">
      <alignment horizontal="left" vertical="center" wrapText="1"/>
    </xf>
    <xf numFmtId="0" fontId="38" fillId="21" borderId="1" xfId="0" applyFont="1" applyFill="1" applyBorder="1" applyAlignment="1">
      <alignment horizontal="left" vertical="center"/>
    </xf>
    <xf numFmtId="0" fontId="42" fillId="20" borderId="1" xfId="0" applyFont="1" applyFill="1" applyBorder="1" applyAlignment="1">
      <alignment horizontal="left" vertical="center" wrapText="1"/>
    </xf>
    <xf numFmtId="0" fontId="42" fillId="21" borderId="1" xfId="0" applyNumberFormat="1" applyFont="1" applyFill="1" applyBorder="1" applyAlignment="1">
      <alignment horizontal="right" vertical="center"/>
    </xf>
    <xf numFmtId="14" fontId="43" fillId="0" borderId="0" xfId="0" applyNumberFormat="1" applyFont="1"/>
    <xf numFmtId="0" fontId="0" fillId="0" borderId="44" xfId="0" quotePrefix="1" applyBorder="1" applyAlignment="1">
      <alignment horizontal="center" vertical="center" wrapText="1"/>
    </xf>
    <xf numFmtId="14" fontId="42" fillId="25" borderId="1" xfId="0" applyNumberFormat="1" applyFont="1" applyFill="1" applyBorder="1" applyAlignment="1">
      <alignment horizontal="right" vertical="center"/>
    </xf>
    <xf numFmtId="0" fontId="42" fillId="24" borderId="1" xfId="0" applyFont="1" applyFill="1" applyBorder="1" applyAlignment="1">
      <alignment horizontal="left" vertical="center" wrapText="1"/>
    </xf>
    <xf numFmtId="0" fontId="42" fillId="26" borderId="1" xfId="0" applyFont="1" applyFill="1" applyBorder="1" applyAlignment="1">
      <alignment horizontal="left" vertical="center" wrapText="1"/>
    </xf>
    <xf numFmtId="0" fontId="42" fillId="24" borderId="1" xfId="0" applyFont="1" applyFill="1" applyBorder="1" applyAlignment="1">
      <alignment horizontal="left" vertical="center"/>
    </xf>
    <xf numFmtId="14" fontId="42" fillId="27" borderId="1" xfId="0" applyNumberFormat="1" applyFont="1" applyFill="1" applyBorder="1" applyAlignment="1">
      <alignment horizontal="right" vertical="center"/>
    </xf>
    <xf numFmtId="0" fontId="42" fillId="28" borderId="1" xfId="0" applyFont="1" applyFill="1" applyBorder="1" applyAlignment="1">
      <alignment horizontal="left" vertical="center"/>
    </xf>
    <xf numFmtId="0" fontId="38" fillId="0" borderId="1" xfId="0" applyNumberFormat="1" applyFont="1" applyFill="1" applyBorder="1" applyAlignment="1" applyProtection="1">
      <alignment vertical="top" wrapText="1"/>
    </xf>
    <xf numFmtId="0" fontId="38" fillId="23" borderId="1" xfId="0" applyFont="1" applyFill="1" applyBorder="1" applyAlignment="1">
      <alignment horizontal="left" vertical="top" wrapText="1"/>
    </xf>
    <xf numFmtId="0" fontId="41" fillId="0" borderId="1" xfId="0" applyFont="1" applyBorder="1" applyAlignment="1">
      <alignment horizontal="left" vertical="center" wrapText="1"/>
    </xf>
    <xf numFmtId="0" fontId="12" fillId="0" borderId="31" xfId="0" applyFont="1" applyFill="1" applyBorder="1" applyAlignment="1">
      <alignment vertical="center"/>
    </xf>
    <xf numFmtId="0" fontId="12" fillId="0" borderId="42" xfId="0" applyFont="1" applyFill="1" applyBorder="1" applyAlignment="1">
      <alignment vertical="center" wrapText="1"/>
    </xf>
    <xf numFmtId="43" fontId="12" fillId="0" borderId="42" xfId="1" applyFont="1" applyFill="1" applyBorder="1" applyAlignment="1">
      <alignment vertical="center" wrapText="1"/>
    </xf>
    <xf numFmtId="43" fontId="0" fillId="0" borderId="42" xfId="1" applyFont="1" applyFill="1" applyBorder="1" applyAlignment="1">
      <alignment vertical="center" wrapText="1"/>
    </xf>
    <xf numFmtId="0" fontId="0" fillId="0" borderId="44" xfId="0" applyFill="1" applyBorder="1" applyAlignment="1">
      <alignment vertical="center" wrapText="1"/>
    </xf>
    <xf numFmtId="0" fontId="0" fillId="0" borderId="35" xfId="0" applyFont="1" applyFill="1" applyBorder="1"/>
    <xf numFmtId="0" fontId="0" fillId="0" borderId="34" xfId="0" applyFont="1" applyFill="1" applyBorder="1"/>
    <xf numFmtId="0" fontId="0" fillId="0" borderId="45" xfId="0" applyFill="1" applyBorder="1" applyAlignment="1">
      <alignment vertical="center" wrapText="1"/>
    </xf>
    <xf numFmtId="0" fontId="0" fillId="0" borderId="31" xfId="0" applyFont="1" applyFill="1" applyBorder="1" applyAlignment="1">
      <alignment vertical="center"/>
    </xf>
    <xf numFmtId="0" fontId="0" fillId="0" borderId="42" xfId="0" applyFill="1" applyBorder="1" applyAlignment="1">
      <alignment vertical="center" wrapText="1"/>
    </xf>
    <xf numFmtId="0" fontId="0" fillId="0" borderId="44" xfId="0" quotePrefix="1" applyFill="1" applyBorder="1" applyAlignment="1">
      <alignment horizontal="center" vertical="center" wrapText="1"/>
    </xf>
    <xf numFmtId="0" fontId="0" fillId="0" borderId="44" xfId="0" applyFill="1" applyBorder="1" applyAlignment="1">
      <alignment horizontal="center" vertical="center" wrapText="1"/>
    </xf>
    <xf numFmtId="0" fontId="12" fillId="0" borderId="31" xfId="0" applyFont="1" applyFill="1" applyBorder="1" applyAlignment="1">
      <alignment horizontal="left" vertical="center"/>
    </xf>
    <xf numFmtId="0" fontId="12" fillId="0" borderId="42"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42" xfId="0" applyFill="1" applyBorder="1" applyAlignment="1">
      <alignment horizontal="left" vertical="center" wrapText="1"/>
    </xf>
    <xf numFmtId="0" fontId="12" fillId="0" borderId="44" xfId="0" applyFont="1" applyFill="1" applyBorder="1" applyAlignment="1">
      <alignment vertical="center" wrapText="1"/>
    </xf>
    <xf numFmtId="0" fontId="12" fillId="0" borderId="35" xfId="0" applyFont="1" applyFill="1" applyBorder="1"/>
    <xf numFmtId="0" fontId="37" fillId="0" borderId="1" xfId="0" applyFont="1" applyFill="1" applyBorder="1" applyAlignment="1">
      <alignment horizontal="center" vertical="center" wrapText="1"/>
    </xf>
    <xf numFmtId="17" fontId="12" fillId="0" borderId="44" xfId="0" quotePrefix="1" applyNumberFormat="1" applyFont="1" applyFill="1" applyBorder="1" applyAlignment="1">
      <alignment horizontal="center" vertical="center" wrapText="1"/>
    </xf>
    <xf numFmtId="3" fontId="13" fillId="2" borderId="49" xfId="0" applyNumberFormat="1" applyFont="1" applyFill="1" applyBorder="1" applyAlignment="1">
      <alignment horizontal="center"/>
    </xf>
    <xf numFmtId="3" fontId="13" fillId="2" borderId="47" xfId="0" applyNumberFormat="1" applyFont="1" applyFill="1" applyBorder="1" applyAlignment="1">
      <alignment horizontal="center"/>
    </xf>
    <xf numFmtId="3" fontId="13" fillId="2" borderId="48" xfId="0" applyNumberFormat="1" applyFont="1" applyFill="1" applyBorder="1" applyAlignment="1">
      <alignment horizontal="center"/>
    </xf>
    <xf numFmtId="3" fontId="13" fillId="2" borderId="46" xfId="0" applyNumberFormat="1" applyFont="1" applyFill="1" applyBorder="1" applyAlignment="1">
      <alignment horizontal="center"/>
    </xf>
    <xf numFmtId="0" fontId="31" fillId="11" borderId="18" xfId="0" applyFont="1" applyFill="1" applyBorder="1" applyAlignment="1">
      <alignment horizontal="center" vertical="center"/>
    </xf>
    <xf numFmtId="0" fontId="31" fillId="11" borderId="19" xfId="0" applyFont="1" applyFill="1" applyBorder="1" applyAlignment="1">
      <alignment horizontal="center" vertical="center"/>
    </xf>
    <xf numFmtId="0" fontId="31" fillId="11" borderId="20" xfId="0" applyFont="1" applyFill="1" applyBorder="1" applyAlignment="1">
      <alignment horizontal="center" vertical="center"/>
    </xf>
    <xf numFmtId="0" fontId="31" fillId="11" borderId="25" xfId="0" applyFont="1" applyFill="1" applyBorder="1" applyAlignment="1">
      <alignment horizontal="center" vertical="center"/>
    </xf>
    <xf numFmtId="0" fontId="31" fillId="11" borderId="24" xfId="0" applyFont="1" applyFill="1" applyBorder="1" applyAlignment="1">
      <alignment horizontal="center" vertical="center"/>
    </xf>
    <xf numFmtId="0" fontId="31" fillId="11" borderId="23" xfId="0" applyFont="1" applyFill="1" applyBorder="1" applyAlignment="1">
      <alignment horizontal="center" vertical="center"/>
    </xf>
    <xf numFmtId="0" fontId="32" fillId="17" borderId="12" xfId="0" applyFont="1" applyFill="1" applyBorder="1" applyAlignment="1">
      <alignment horizontal="center" vertical="center"/>
    </xf>
    <xf numFmtId="0" fontId="32" fillId="17" borderId="13" xfId="0" applyFont="1" applyFill="1" applyBorder="1" applyAlignment="1">
      <alignment horizontal="center" vertical="center"/>
    </xf>
    <xf numFmtId="0" fontId="32" fillId="17" borderId="14" xfId="0" applyFont="1" applyFill="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22" xfId="0" applyFont="1" applyBorder="1" applyAlignment="1">
      <alignment horizontal="left" vertical="center"/>
    </xf>
    <xf numFmtId="0" fontId="13" fillId="0" borderId="25" xfId="0" applyFont="1" applyBorder="1" applyAlignment="1">
      <alignment horizontal="left" vertical="center"/>
    </xf>
    <xf numFmtId="0" fontId="13" fillId="0" borderId="24" xfId="0" applyFont="1" applyBorder="1" applyAlignment="1">
      <alignment horizontal="left" vertical="center"/>
    </xf>
    <xf numFmtId="0" fontId="13" fillId="0" borderId="23" xfId="0" applyFont="1" applyBorder="1" applyAlignment="1">
      <alignment horizontal="left" vertical="center"/>
    </xf>
    <xf numFmtId="0" fontId="31" fillId="11" borderId="4" xfId="0" applyFont="1" applyFill="1" applyBorder="1" applyAlignment="1">
      <alignment horizontal="center" vertical="center"/>
    </xf>
    <xf numFmtId="0" fontId="31" fillId="11" borderId="7" xfId="0" applyFont="1" applyFill="1" applyBorder="1" applyAlignment="1">
      <alignment horizontal="center" vertical="center"/>
    </xf>
    <xf numFmtId="0" fontId="0" fillId="3" borderId="1" xfId="0" applyFill="1" applyBorder="1" applyAlignment="1">
      <alignment horizontal="left"/>
    </xf>
    <xf numFmtId="0" fontId="11" fillId="0" borderId="1" xfId="0" applyFont="1" applyBorder="1" applyAlignment="1">
      <alignment horizontal="center"/>
    </xf>
    <xf numFmtId="0" fontId="0" fillId="0" borderId="31" xfId="0" applyBorder="1" applyAlignment="1">
      <alignment horizontal="center"/>
    </xf>
    <xf numFmtId="0" fontId="0" fillId="0" borderId="50"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33" fillId="13" borderId="12" xfId="0" applyFont="1" applyFill="1" applyBorder="1" applyAlignment="1">
      <alignment horizontal="right"/>
    </xf>
    <xf numFmtId="0" fontId="33" fillId="13" borderId="51" xfId="0" applyFont="1" applyFill="1" applyBorder="1" applyAlignment="1">
      <alignment horizontal="right"/>
    </xf>
    <xf numFmtId="0" fontId="34" fillId="11" borderId="18" xfId="0" applyFont="1" applyFill="1" applyBorder="1" applyAlignment="1">
      <alignment horizontal="center" vertical="center"/>
    </xf>
    <xf numFmtId="0" fontId="34" fillId="11" borderId="19" xfId="0" applyFont="1" applyFill="1" applyBorder="1" applyAlignment="1">
      <alignment horizontal="center" vertical="center"/>
    </xf>
    <xf numFmtId="3" fontId="13" fillId="2" borderId="12" xfId="0" applyNumberFormat="1" applyFont="1" applyFill="1" applyBorder="1" applyAlignment="1">
      <alignment horizontal="center"/>
    </xf>
    <xf numFmtId="3" fontId="13" fillId="2" borderId="13" xfId="0" applyNumberFormat="1" applyFont="1" applyFill="1" applyBorder="1" applyAlignment="1">
      <alignment horizontal="center"/>
    </xf>
    <xf numFmtId="3" fontId="13" fillId="2" borderId="14" xfId="0" applyNumberFormat="1" applyFont="1" applyFill="1" applyBorder="1" applyAlignment="1">
      <alignment horizontal="center"/>
    </xf>
    <xf numFmtId="0" fontId="34" fillId="11" borderId="12" xfId="0" applyFont="1" applyFill="1" applyBorder="1" applyAlignment="1">
      <alignment horizontal="center" vertical="center"/>
    </xf>
    <xf numFmtId="0" fontId="34" fillId="11" borderId="14" xfId="0" applyFont="1" applyFill="1" applyBorder="1" applyAlignment="1">
      <alignment horizontal="center" vertical="center"/>
    </xf>
    <xf numFmtId="0" fontId="31" fillId="11" borderId="12" xfId="0" applyFont="1" applyFill="1" applyBorder="1" applyAlignment="1">
      <alignment horizontal="center" vertical="center"/>
    </xf>
    <xf numFmtId="0" fontId="31" fillId="11" borderId="13" xfId="0" applyFont="1" applyFill="1" applyBorder="1" applyAlignment="1">
      <alignment horizontal="center" vertical="center"/>
    </xf>
    <xf numFmtId="0" fontId="31" fillId="11" borderId="14" xfId="0" applyFont="1" applyFill="1" applyBorder="1" applyAlignment="1">
      <alignment horizontal="center" vertical="center"/>
    </xf>
    <xf numFmtId="0" fontId="32" fillId="17" borderId="12" xfId="0" applyFont="1" applyFill="1" applyBorder="1" applyAlignment="1">
      <alignment horizontal="center" vertical="center" wrapText="1"/>
    </xf>
    <xf numFmtId="0" fontId="0" fillId="3" borderId="31" xfId="0" applyFill="1" applyBorder="1" applyAlignment="1">
      <alignment horizontal="left"/>
    </xf>
    <xf numFmtId="0" fontId="0" fillId="3" borderId="3" xfId="0" applyFill="1" applyBorder="1" applyAlignment="1">
      <alignment horizontal="left"/>
    </xf>
    <xf numFmtId="0" fontId="6" fillId="11" borderId="4" xfId="0" applyFont="1" applyFill="1" applyBorder="1" applyAlignment="1">
      <alignment horizontal="center" vertical="center"/>
    </xf>
    <xf numFmtId="0" fontId="6" fillId="11" borderId="7" xfId="0" applyFont="1" applyFill="1" applyBorder="1" applyAlignment="1">
      <alignment horizontal="center" vertical="center"/>
    </xf>
    <xf numFmtId="0" fontId="6" fillId="18" borderId="4"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8"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8" fillId="17" borderId="12" xfId="0" applyFont="1" applyFill="1" applyBorder="1" applyAlignment="1">
      <alignment horizontal="center" vertical="center" wrapText="1"/>
    </xf>
    <xf numFmtId="0" fontId="8" fillId="17" borderId="13" xfId="0" applyFont="1" applyFill="1" applyBorder="1" applyAlignment="1">
      <alignment horizontal="center" vertical="center"/>
    </xf>
    <xf numFmtId="0" fontId="8" fillId="17" borderId="14" xfId="0" applyFont="1" applyFill="1" applyBorder="1" applyAlignment="1">
      <alignment horizontal="center" vertical="center"/>
    </xf>
    <xf numFmtId="0" fontId="20" fillId="17" borderId="1" xfId="0" applyFont="1" applyFill="1" applyBorder="1" applyAlignment="1">
      <alignment horizontal="left" vertical="center" wrapText="1"/>
    </xf>
    <xf numFmtId="0" fontId="35" fillId="17" borderId="52" xfId="0" applyFont="1" applyFill="1" applyBorder="1" applyAlignment="1">
      <alignment horizontal="left" vertical="center"/>
    </xf>
    <xf numFmtId="0" fontId="35" fillId="17" borderId="32" xfId="0" applyFont="1" applyFill="1" applyBorder="1" applyAlignment="1">
      <alignment horizontal="left" vertical="center"/>
    </xf>
    <xf numFmtId="0" fontId="35" fillId="17" borderId="53" xfId="0" applyFont="1" applyFill="1" applyBorder="1" applyAlignment="1">
      <alignment horizontal="left" vertical="center"/>
    </xf>
    <xf numFmtId="0" fontId="17" fillId="7" borderId="54" xfId="0" applyFont="1" applyFill="1" applyBorder="1" applyAlignment="1">
      <alignment horizontal="center" vertical="center"/>
    </xf>
    <xf numFmtId="0" fontId="17" fillId="7" borderId="40" xfId="0" applyFont="1" applyFill="1" applyBorder="1" applyAlignment="1">
      <alignment horizontal="center" vertical="center"/>
    </xf>
    <xf numFmtId="0" fontId="17" fillId="7" borderId="4"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1" fillId="11" borderId="55" xfId="0" applyFont="1" applyFill="1" applyBorder="1" applyAlignment="1">
      <alignment horizontal="center" vertical="center" wrapText="1"/>
    </xf>
    <xf numFmtId="0" fontId="11" fillId="11" borderId="56" xfId="0" applyFont="1" applyFill="1" applyBorder="1" applyAlignment="1">
      <alignment horizontal="center" vertical="center" wrapText="1"/>
    </xf>
    <xf numFmtId="0" fontId="11" fillId="11" borderId="54" xfId="0" applyFont="1" applyFill="1" applyBorder="1" applyAlignment="1">
      <alignment horizontal="center" vertical="center"/>
    </xf>
    <xf numFmtId="0" fontId="11" fillId="11" borderId="57" xfId="0" applyFont="1" applyFill="1" applyBorder="1" applyAlignment="1">
      <alignment horizontal="center" vertical="center"/>
    </xf>
    <xf numFmtId="0" fontId="11" fillId="11" borderId="58" xfId="0" applyFont="1" applyFill="1" applyBorder="1" applyAlignment="1">
      <alignment horizontal="center" vertical="center"/>
    </xf>
    <xf numFmtId="0" fontId="11" fillId="11" borderId="59" xfId="0" applyFont="1" applyFill="1" applyBorder="1" applyAlignment="1">
      <alignment horizontal="center" vertical="center" wrapText="1"/>
    </xf>
    <xf numFmtId="0" fontId="11" fillId="11" borderId="60" xfId="0" applyFont="1" applyFill="1" applyBorder="1" applyAlignment="1">
      <alignment horizontal="center" vertical="center" wrapText="1"/>
    </xf>
    <xf numFmtId="0" fontId="12" fillId="0" borderId="30" xfId="0" applyFont="1" applyFill="1" applyBorder="1" applyAlignment="1">
      <alignment horizontal="left" vertical="center"/>
    </xf>
    <xf numFmtId="0" fontId="12" fillId="0" borderId="86" xfId="0" applyFont="1" applyFill="1" applyBorder="1" applyAlignment="1">
      <alignment horizontal="left" vertical="center"/>
    </xf>
    <xf numFmtId="0" fontId="12" fillId="0" borderId="44" xfId="0" applyFont="1" applyFill="1" applyBorder="1" applyAlignment="1">
      <alignment horizontal="left" vertical="center"/>
    </xf>
    <xf numFmtId="0" fontId="37" fillId="0" borderId="83" xfId="0" applyNumberFormat="1" applyFont="1" applyFill="1" applyBorder="1" applyAlignment="1" applyProtection="1">
      <alignment horizontal="center" vertical="center" wrapText="1"/>
    </xf>
    <xf numFmtId="0" fontId="37" fillId="0" borderId="87" xfId="0" applyNumberFormat="1" applyFont="1" applyFill="1" applyBorder="1" applyAlignment="1" applyProtection="1">
      <alignment horizontal="center" vertical="center" wrapText="1"/>
    </xf>
    <xf numFmtId="0" fontId="37" fillId="0" borderId="45" xfId="0" applyNumberFormat="1" applyFont="1" applyFill="1" applyBorder="1" applyAlignment="1" applyProtection="1">
      <alignment horizontal="center" vertical="center" wrapText="1"/>
    </xf>
    <xf numFmtId="0" fontId="12" fillId="0" borderId="8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1" xfId="0" applyFont="1" applyFill="1" applyBorder="1" applyAlignment="1">
      <alignment horizontal="left" vertical="center" wrapText="1"/>
    </xf>
    <xf numFmtId="43" fontId="12" fillId="0" borderId="84" xfId="1" applyFont="1" applyFill="1" applyBorder="1" applyAlignment="1">
      <alignment horizontal="center" vertical="center" wrapText="1"/>
    </xf>
    <xf numFmtId="43" fontId="12" fillId="0" borderId="5" xfId="1" applyFont="1" applyFill="1" applyBorder="1" applyAlignment="1">
      <alignment horizontal="center" vertical="center" wrapText="1"/>
    </xf>
    <xf numFmtId="43" fontId="12" fillId="0" borderId="41" xfId="1" applyFont="1" applyFill="1" applyBorder="1" applyAlignment="1">
      <alignment horizontal="center" vertical="center" wrapText="1"/>
    </xf>
    <xf numFmtId="0" fontId="0" fillId="0" borderId="83" xfId="0" applyFont="1" applyFill="1" applyBorder="1" applyAlignment="1">
      <alignment horizontal="center"/>
    </xf>
    <xf numFmtId="0" fontId="0" fillId="0" borderId="87" xfId="0" applyFont="1" applyFill="1" applyBorder="1" applyAlignment="1">
      <alignment horizontal="center"/>
    </xf>
    <xf numFmtId="0" fontId="0" fillId="0" borderId="45" xfId="0" applyFont="1" applyFill="1" applyBorder="1" applyAlignment="1">
      <alignment horizont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5" xfId="0" applyFont="1" applyFill="1" applyBorder="1" applyAlignment="1">
      <alignment horizontal="center"/>
    </xf>
    <xf numFmtId="0" fontId="0" fillId="0" borderId="88" xfId="0" applyFont="1" applyFill="1" applyBorder="1" applyAlignment="1">
      <alignment horizontal="center"/>
    </xf>
    <xf numFmtId="0" fontId="0" fillId="0" borderId="43" xfId="0" applyFont="1" applyFill="1" applyBorder="1" applyAlignment="1">
      <alignment horizontal="center"/>
    </xf>
    <xf numFmtId="0" fontId="0" fillId="0" borderId="83" xfId="0" applyFill="1" applyBorder="1" applyAlignment="1">
      <alignment horizontal="left" vertical="center" wrapText="1"/>
    </xf>
    <xf numFmtId="0" fontId="0" fillId="0" borderId="87" xfId="0" applyFill="1" applyBorder="1" applyAlignment="1">
      <alignment horizontal="left" vertical="center" wrapText="1"/>
    </xf>
    <xf numFmtId="0" fontId="0" fillId="0" borderId="45" xfId="0" applyFill="1" applyBorder="1" applyAlignment="1">
      <alignment horizontal="left" vertical="center" wrapText="1"/>
    </xf>
    <xf numFmtId="0" fontId="0" fillId="0" borderId="30" xfId="0" applyFont="1" applyFill="1" applyBorder="1" applyAlignment="1">
      <alignment horizontal="left" vertical="center"/>
    </xf>
    <xf numFmtId="0" fontId="0" fillId="0" borderId="44" xfId="0" applyFont="1" applyFill="1" applyBorder="1" applyAlignment="1">
      <alignment horizontal="left" vertical="center"/>
    </xf>
    <xf numFmtId="0" fontId="0" fillId="0" borderId="84" xfId="0" applyFill="1" applyBorder="1" applyAlignment="1">
      <alignment horizontal="left" vertical="center" wrapText="1"/>
    </xf>
    <xf numFmtId="0" fontId="0" fillId="0" borderId="41" xfId="0" applyFill="1" applyBorder="1" applyAlignment="1">
      <alignment horizontal="left" vertical="center" wrapText="1"/>
    </xf>
    <xf numFmtId="43" fontId="0" fillId="0" borderId="84" xfId="1" applyFont="1" applyFill="1" applyBorder="1" applyAlignment="1">
      <alignment horizontal="center" vertical="center" wrapText="1"/>
    </xf>
    <xf numFmtId="43" fontId="0" fillId="0" borderId="41" xfId="1" applyFont="1" applyFill="1" applyBorder="1" applyAlignment="1">
      <alignment horizontal="center" vertical="center" wrapText="1"/>
    </xf>
    <xf numFmtId="0" fontId="35" fillId="17" borderId="31" xfId="0" applyFont="1" applyFill="1" applyBorder="1" applyAlignment="1">
      <alignment horizontal="left" vertical="center"/>
    </xf>
    <xf numFmtId="0" fontId="35" fillId="17" borderId="50" xfId="0" applyFont="1" applyFill="1" applyBorder="1" applyAlignment="1">
      <alignment horizontal="left" vertical="center"/>
    </xf>
    <xf numFmtId="0" fontId="35" fillId="17" borderId="3" xfId="0" applyFont="1" applyFill="1" applyBorder="1" applyAlignment="1">
      <alignment horizontal="left" vertical="center"/>
    </xf>
    <xf numFmtId="0" fontId="21" fillId="12" borderId="6" xfId="0" applyFont="1" applyFill="1" applyBorder="1" applyAlignment="1">
      <alignment horizontal="right" vertical="center"/>
    </xf>
    <xf numFmtId="0" fontId="21" fillId="12" borderId="22" xfId="0" applyFont="1" applyFill="1" applyBorder="1" applyAlignment="1">
      <alignment horizontal="right" vertical="center"/>
    </xf>
    <xf numFmtId="0" fontId="21" fillId="12" borderId="25" xfId="0" applyFont="1" applyFill="1" applyBorder="1" applyAlignment="1">
      <alignment horizontal="right" vertical="center"/>
    </xf>
    <xf numFmtId="0" fontId="21" fillId="12" borderId="23" xfId="0" applyFont="1" applyFill="1" applyBorder="1" applyAlignment="1">
      <alignment horizontal="right" vertical="center"/>
    </xf>
    <xf numFmtId="0" fontId="32" fillId="17" borderId="18" xfId="0" applyFont="1" applyFill="1" applyBorder="1" applyAlignment="1">
      <alignment horizontal="center" vertical="center" wrapText="1"/>
    </xf>
    <xf numFmtId="0" fontId="32" fillId="17" borderId="20" xfId="0" applyFont="1" applyFill="1" applyBorder="1" applyAlignment="1">
      <alignment horizontal="center" vertical="center" wrapText="1"/>
    </xf>
    <xf numFmtId="0" fontId="32" fillId="17" borderId="6" xfId="0" applyFont="1" applyFill="1" applyBorder="1" applyAlignment="1">
      <alignment horizontal="center" vertical="center" wrapText="1"/>
    </xf>
    <xf numFmtId="0" fontId="32" fillId="17" borderId="22" xfId="0" applyFont="1" applyFill="1" applyBorder="1" applyAlignment="1">
      <alignment horizontal="center" vertical="center" wrapText="1"/>
    </xf>
    <xf numFmtId="0" fontId="32" fillId="17" borderId="0" xfId="0" applyFont="1" applyFill="1" applyBorder="1" applyAlignment="1">
      <alignment horizontal="center" vertical="center" wrapText="1"/>
    </xf>
    <xf numFmtId="0" fontId="31" fillId="11" borderId="6" xfId="0" applyFont="1" applyFill="1" applyBorder="1" applyAlignment="1">
      <alignment horizontal="center" vertical="center"/>
    </xf>
    <xf numFmtId="0" fontId="31" fillId="11" borderId="0" xfId="0" applyFont="1" applyFill="1" applyBorder="1" applyAlignment="1">
      <alignment horizontal="center" vertical="center"/>
    </xf>
    <xf numFmtId="0" fontId="31" fillId="11" borderId="22" xfId="0" applyFont="1" applyFill="1" applyBorder="1" applyAlignment="1">
      <alignment horizontal="center" vertical="center"/>
    </xf>
    <xf numFmtId="3" fontId="13" fillId="2" borderId="18" xfId="0" applyNumberFormat="1" applyFont="1" applyFill="1" applyBorder="1" applyAlignment="1">
      <alignment horizontal="center"/>
    </xf>
    <xf numFmtId="3" fontId="13" fillId="2" borderId="19" xfId="0" applyNumberFormat="1" applyFont="1" applyFill="1" applyBorder="1" applyAlignment="1">
      <alignment horizontal="center"/>
    </xf>
    <xf numFmtId="3" fontId="13" fillId="2" borderId="20" xfId="0" applyNumberFormat="1" applyFont="1" applyFill="1" applyBorder="1" applyAlignment="1">
      <alignment horizontal="center"/>
    </xf>
  </cellXfs>
  <cellStyles count="2">
    <cellStyle name="Migliaia" xfId="1" builtinId="3"/>
    <cellStyle name="Normale" xfId="0" builtinId="0"/>
  </cellStyles>
  <dxfs count="0"/>
  <tableStyles count="0" defaultTableStyle="TableStyleMedium2" defaultPivotStyle="PivotStyleLight16"/>
  <colors>
    <mruColors>
      <color rgb="FFC46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05"/>
  <sheetViews>
    <sheetView zoomScale="80" zoomScaleNormal="80" workbookViewId="0"/>
  </sheetViews>
  <sheetFormatPr defaultColWidth="9.109375" defaultRowHeight="14.4"/>
  <cols>
    <col min="1" max="1" width="4.33203125" style="14" customWidth="1"/>
    <col min="2" max="2" width="7.5546875" style="14" customWidth="1"/>
    <col min="3" max="3" width="49" style="14" customWidth="1"/>
    <col min="4" max="4" width="9.88671875" style="14" customWidth="1"/>
    <col min="5" max="5" width="9.5546875" style="14" customWidth="1"/>
    <col min="6" max="6" width="8.88671875" style="14" customWidth="1"/>
    <col min="7" max="7" width="11.44140625" style="14" customWidth="1"/>
    <col min="8" max="8" width="8.5546875" style="14" customWidth="1"/>
    <col min="9" max="9" width="10.5546875" style="14" customWidth="1"/>
    <col min="10" max="10" width="10" style="14" customWidth="1"/>
    <col min="11" max="11" width="8.109375" style="14" customWidth="1"/>
    <col min="12" max="12" width="9.109375" style="14" customWidth="1"/>
    <col min="13" max="13" width="9.6640625" style="14" customWidth="1"/>
    <col min="14" max="14" width="9.6640625" style="15" customWidth="1"/>
    <col min="15" max="16" width="9.6640625" style="14" customWidth="1"/>
    <col min="17" max="17" width="9.6640625" style="15" customWidth="1"/>
    <col min="18" max="19" width="9.6640625" style="14" customWidth="1"/>
    <col min="20" max="20" width="9.6640625" style="15" customWidth="1"/>
    <col min="21" max="22" width="9.6640625" style="14" customWidth="1"/>
    <col min="23" max="23" width="9.6640625" style="15" customWidth="1"/>
    <col min="24" max="25" width="9.6640625" style="14" customWidth="1"/>
    <col min="26" max="26" width="9.6640625" style="15" customWidth="1"/>
    <col min="27" max="27" width="9.6640625" style="14" customWidth="1"/>
    <col min="28" max="16384" width="9.109375" style="14"/>
  </cols>
  <sheetData>
    <row r="1" spans="2:42" ht="15" thickBot="1"/>
    <row r="2" spans="2:42" s="138" customFormat="1" ht="38.25" customHeight="1" thickBot="1">
      <c r="C2" s="435" t="s">
        <v>829</v>
      </c>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7"/>
    </row>
    <row r="3" spans="2:42" s="137" customFormat="1" ht="28.5" customHeight="1">
      <c r="C3" s="447" t="s">
        <v>148</v>
      </c>
      <c r="D3" s="429">
        <v>2014</v>
      </c>
      <c r="E3" s="430"/>
      <c r="F3" s="431"/>
      <c r="G3" s="429">
        <v>2015</v>
      </c>
      <c r="H3" s="430"/>
      <c r="I3" s="431"/>
      <c r="J3" s="429">
        <v>2016</v>
      </c>
      <c r="K3" s="430"/>
      <c r="L3" s="431"/>
      <c r="M3" s="429">
        <v>2017</v>
      </c>
      <c r="N3" s="430"/>
      <c r="O3" s="430"/>
      <c r="P3" s="430"/>
      <c r="Q3" s="430"/>
      <c r="R3" s="430"/>
      <c r="S3" s="430"/>
      <c r="T3" s="430"/>
      <c r="U3" s="430"/>
      <c r="V3" s="430"/>
      <c r="W3" s="430"/>
      <c r="X3" s="430"/>
      <c r="Y3" s="430"/>
      <c r="Z3" s="430"/>
      <c r="AA3" s="431"/>
      <c r="AB3" s="429">
        <v>2018</v>
      </c>
      <c r="AC3" s="430"/>
      <c r="AD3" s="430"/>
      <c r="AE3" s="430"/>
      <c r="AF3" s="430"/>
      <c r="AG3" s="430"/>
      <c r="AH3" s="430"/>
      <c r="AI3" s="430"/>
      <c r="AJ3" s="430"/>
      <c r="AK3" s="430"/>
      <c r="AL3" s="430"/>
      <c r="AM3" s="430"/>
      <c r="AN3" s="430"/>
      <c r="AO3" s="430"/>
      <c r="AP3" s="431"/>
    </row>
    <row r="4" spans="2:42" s="137" customFormat="1" ht="14.4" customHeight="1" thickBot="1">
      <c r="C4" s="448"/>
      <c r="D4" s="432"/>
      <c r="E4" s="433"/>
      <c r="F4" s="434"/>
      <c r="G4" s="432"/>
      <c r="H4" s="433"/>
      <c r="I4" s="434"/>
      <c r="J4" s="432"/>
      <c r="K4" s="433"/>
      <c r="L4" s="434"/>
      <c r="M4" s="432"/>
      <c r="N4" s="433"/>
      <c r="O4" s="433"/>
      <c r="P4" s="433"/>
      <c r="Q4" s="433"/>
      <c r="R4" s="433"/>
      <c r="S4" s="433"/>
      <c r="T4" s="433"/>
      <c r="U4" s="433"/>
      <c r="V4" s="433"/>
      <c r="W4" s="433"/>
      <c r="X4" s="433"/>
      <c r="Y4" s="433"/>
      <c r="Z4" s="433"/>
      <c r="AA4" s="434"/>
      <c r="AB4" s="432"/>
      <c r="AC4" s="433"/>
      <c r="AD4" s="433"/>
      <c r="AE4" s="433"/>
      <c r="AF4" s="433"/>
      <c r="AG4" s="433"/>
      <c r="AH4" s="433"/>
      <c r="AI4" s="433"/>
      <c r="AJ4" s="433"/>
      <c r="AK4" s="433"/>
      <c r="AL4" s="433"/>
      <c r="AM4" s="433"/>
      <c r="AN4" s="433"/>
      <c r="AO4" s="433"/>
      <c r="AP4" s="434"/>
    </row>
    <row r="5" spans="2:42" ht="15" thickBot="1">
      <c r="C5" s="77"/>
      <c r="D5" s="425" t="s">
        <v>149</v>
      </c>
      <c r="E5" s="426"/>
      <c r="F5" s="427"/>
      <c r="G5" s="425" t="s">
        <v>149</v>
      </c>
      <c r="H5" s="426"/>
      <c r="I5" s="427"/>
      <c r="J5" s="425" t="s">
        <v>149</v>
      </c>
      <c r="K5" s="426"/>
      <c r="L5" s="427"/>
      <c r="M5" s="425" t="s">
        <v>150</v>
      </c>
      <c r="N5" s="426"/>
      <c r="O5" s="427"/>
      <c r="P5" s="425" t="s">
        <v>151</v>
      </c>
      <c r="Q5" s="426"/>
      <c r="R5" s="427"/>
      <c r="S5" s="425" t="s">
        <v>152</v>
      </c>
      <c r="T5" s="426"/>
      <c r="U5" s="427"/>
      <c r="V5" s="425" t="s">
        <v>153</v>
      </c>
      <c r="W5" s="426"/>
      <c r="X5" s="427"/>
      <c r="Y5" s="428" t="s">
        <v>154</v>
      </c>
      <c r="Z5" s="426"/>
      <c r="AA5" s="427"/>
      <c r="AB5" s="425" t="s">
        <v>150</v>
      </c>
      <c r="AC5" s="426"/>
      <c r="AD5" s="427"/>
      <c r="AE5" s="425" t="s">
        <v>151</v>
      </c>
      <c r="AF5" s="426"/>
      <c r="AG5" s="427"/>
      <c r="AH5" s="425" t="s">
        <v>152</v>
      </c>
      <c r="AI5" s="426"/>
      <c r="AJ5" s="427"/>
      <c r="AK5" s="425" t="s">
        <v>153</v>
      </c>
      <c r="AL5" s="426"/>
      <c r="AM5" s="427"/>
      <c r="AN5" s="428" t="s">
        <v>154</v>
      </c>
      <c r="AO5" s="426"/>
      <c r="AP5" s="427"/>
    </row>
    <row r="6" spans="2:42" ht="15" thickBot="1">
      <c r="C6" s="78"/>
      <c r="D6" s="79" t="s">
        <v>2</v>
      </c>
      <c r="E6" s="80" t="s">
        <v>0</v>
      </c>
      <c r="F6" s="81" t="s">
        <v>66</v>
      </c>
      <c r="G6" s="79" t="s">
        <v>2</v>
      </c>
      <c r="H6" s="80" t="s">
        <v>0</v>
      </c>
      <c r="I6" s="81" t="s">
        <v>66</v>
      </c>
      <c r="J6" s="79" t="s">
        <v>2</v>
      </c>
      <c r="K6" s="80" t="s">
        <v>0</v>
      </c>
      <c r="L6" s="81" t="s">
        <v>66</v>
      </c>
      <c r="M6" s="82" t="s">
        <v>2</v>
      </c>
      <c r="N6" s="82" t="s">
        <v>0</v>
      </c>
      <c r="O6" s="83" t="s">
        <v>66</v>
      </c>
      <c r="P6" s="84" t="s">
        <v>2</v>
      </c>
      <c r="Q6" s="82" t="s">
        <v>0</v>
      </c>
      <c r="R6" s="83" t="s">
        <v>66</v>
      </c>
      <c r="S6" s="84" t="s">
        <v>2</v>
      </c>
      <c r="T6" s="82" t="s">
        <v>0</v>
      </c>
      <c r="U6" s="83" t="s">
        <v>66</v>
      </c>
      <c r="V6" s="84" t="s">
        <v>2</v>
      </c>
      <c r="W6" s="82" t="s">
        <v>0</v>
      </c>
      <c r="X6" s="83" t="s">
        <v>66</v>
      </c>
      <c r="Y6" s="84" t="s">
        <v>2</v>
      </c>
      <c r="Z6" s="82" t="s">
        <v>0</v>
      </c>
      <c r="AA6" s="83" t="s">
        <v>66</v>
      </c>
      <c r="AB6" s="82" t="s">
        <v>2</v>
      </c>
      <c r="AC6" s="82" t="s">
        <v>0</v>
      </c>
      <c r="AD6" s="83" t="s">
        <v>66</v>
      </c>
      <c r="AE6" s="84" t="s">
        <v>2</v>
      </c>
      <c r="AF6" s="82" t="s">
        <v>0</v>
      </c>
      <c r="AG6" s="83" t="s">
        <v>66</v>
      </c>
      <c r="AH6" s="84" t="s">
        <v>2</v>
      </c>
      <c r="AI6" s="82" t="s">
        <v>0</v>
      </c>
      <c r="AJ6" s="83" t="s">
        <v>66</v>
      </c>
      <c r="AK6" s="84" t="s">
        <v>2</v>
      </c>
      <c r="AL6" s="82" t="s">
        <v>0</v>
      </c>
      <c r="AM6" s="83" t="s">
        <v>66</v>
      </c>
      <c r="AN6" s="84" t="s">
        <v>2</v>
      </c>
      <c r="AO6" s="82" t="s">
        <v>0</v>
      </c>
      <c r="AP6" s="83" t="s">
        <v>66</v>
      </c>
    </row>
    <row r="7" spans="2:42" ht="15" thickBot="1">
      <c r="B7" s="16"/>
      <c r="C7" s="85"/>
      <c r="D7" s="86"/>
      <c r="E7" s="85"/>
      <c r="F7" s="87"/>
      <c r="G7" s="86"/>
      <c r="H7" s="85"/>
      <c r="I7" s="87"/>
      <c r="J7" s="86"/>
      <c r="K7" s="85"/>
      <c r="L7" s="87"/>
      <c r="M7" s="88"/>
      <c r="N7" s="89"/>
      <c r="O7" s="90"/>
      <c r="P7" s="91"/>
      <c r="Q7" s="89"/>
      <c r="R7" s="90"/>
      <c r="S7" s="91"/>
      <c r="T7" s="89"/>
      <c r="U7" s="90"/>
      <c r="V7" s="91"/>
      <c r="W7" s="89"/>
      <c r="X7" s="90"/>
      <c r="Y7" s="91"/>
      <c r="Z7" s="89"/>
      <c r="AA7" s="90"/>
      <c r="AB7" s="88"/>
      <c r="AC7" s="89"/>
      <c r="AD7" s="90"/>
      <c r="AE7" s="91"/>
      <c r="AF7" s="89"/>
      <c r="AG7" s="90"/>
      <c r="AH7" s="91"/>
      <c r="AI7" s="89"/>
      <c r="AJ7" s="90"/>
      <c r="AK7" s="91"/>
      <c r="AL7" s="89"/>
      <c r="AM7" s="90"/>
      <c r="AN7" s="91"/>
      <c r="AO7" s="89"/>
      <c r="AP7" s="90"/>
    </row>
    <row r="8" spans="2:42" ht="15" thickBot="1">
      <c r="B8" s="49" t="s">
        <v>3</v>
      </c>
      <c r="C8" s="45" t="s">
        <v>67</v>
      </c>
      <c r="D8" s="46">
        <f t="shared" ref="D8:L8" si="0">D12+D20+D30</f>
        <v>0</v>
      </c>
      <c r="E8" s="47">
        <f t="shared" si="0"/>
        <v>0</v>
      </c>
      <c r="F8" s="47">
        <f t="shared" si="0"/>
        <v>0</v>
      </c>
      <c r="G8" s="46">
        <f t="shared" si="0"/>
        <v>0</v>
      </c>
      <c r="H8" s="47">
        <f t="shared" si="0"/>
        <v>0</v>
      </c>
      <c r="I8" s="47">
        <f t="shared" si="0"/>
        <v>0</v>
      </c>
      <c r="J8" s="46">
        <f t="shared" si="0"/>
        <v>0</v>
      </c>
      <c r="K8" s="47">
        <f t="shared" si="0"/>
        <v>0</v>
      </c>
      <c r="L8" s="47">
        <f t="shared" si="0"/>
        <v>0</v>
      </c>
      <c r="M8" s="46">
        <f t="shared" ref="M8:AA8" si="1">M12+M20+M30</f>
        <v>0</v>
      </c>
      <c r="N8" s="47">
        <f t="shared" si="1"/>
        <v>0</v>
      </c>
      <c r="O8" s="47">
        <f t="shared" si="1"/>
        <v>0</v>
      </c>
      <c r="P8" s="46">
        <f t="shared" si="1"/>
        <v>0</v>
      </c>
      <c r="Q8" s="47">
        <f t="shared" si="1"/>
        <v>0</v>
      </c>
      <c r="R8" s="47">
        <f t="shared" si="1"/>
        <v>0</v>
      </c>
      <c r="S8" s="46">
        <f t="shared" si="1"/>
        <v>0</v>
      </c>
      <c r="T8" s="47">
        <f t="shared" si="1"/>
        <v>0</v>
      </c>
      <c r="U8" s="47">
        <f t="shared" si="1"/>
        <v>0</v>
      </c>
      <c r="V8" s="46">
        <f t="shared" si="1"/>
        <v>0</v>
      </c>
      <c r="W8" s="47">
        <f t="shared" si="1"/>
        <v>0</v>
      </c>
      <c r="X8" s="47">
        <f t="shared" si="1"/>
        <v>0</v>
      </c>
      <c r="Y8" s="46">
        <f t="shared" si="1"/>
        <v>0</v>
      </c>
      <c r="Z8" s="47">
        <f t="shared" si="1"/>
        <v>0</v>
      </c>
      <c r="AA8" s="48">
        <f t="shared" si="1"/>
        <v>0</v>
      </c>
      <c r="AB8" s="46">
        <f t="shared" ref="AB8:AP8" si="2">AB12+AB20+AB30</f>
        <v>0</v>
      </c>
      <c r="AC8" s="47">
        <f t="shared" si="2"/>
        <v>0</v>
      </c>
      <c r="AD8" s="47">
        <f t="shared" si="2"/>
        <v>0</v>
      </c>
      <c r="AE8" s="46">
        <f t="shared" si="2"/>
        <v>0</v>
      </c>
      <c r="AF8" s="47">
        <f t="shared" si="2"/>
        <v>0</v>
      </c>
      <c r="AG8" s="47">
        <f t="shared" si="2"/>
        <v>0</v>
      </c>
      <c r="AH8" s="46">
        <f t="shared" si="2"/>
        <v>0</v>
      </c>
      <c r="AI8" s="47">
        <f t="shared" si="2"/>
        <v>0</v>
      </c>
      <c r="AJ8" s="47">
        <f t="shared" si="2"/>
        <v>0</v>
      </c>
      <c r="AK8" s="46">
        <f t="shared" si="2"/>
        <v>0</v>
      </c>
      <c r="AL8" s="47">
        <f t="shared" si="2"/>
        <v>0</v>
      </c>
      <c r="AM8" s="47">
        <f t="shared" si="2"/>
        <v>0</v>
      </c>
      <c r="AN8" s="46">
        <f t="shared" si="2"/>
        <v>0</v>
      </c>
      <c r="AO8" s="47">
        <f t="shared" si="2"/>
        <v>0</v>
      </c>
      <c r="AP8" s="48">
        <f t="shared" si="2"/>
        <v>0</v>
      </c>
    </row>
    <row r="9" spans="2:42" ht="12.75" customHeight="1">
      <c r="B9" s="17"/>
      <c r="C9" s="92" t="s">
        <v>289</v>
      </c>
      <c r="D9" s="18"/>
      <c r="E9" s="19"/>
      <c r="F9" s="90"/>
      <c r="G9" s="18"/>
      <c r="H9" s="19"/>
      <c r="I9" s="90"/>
      <c r="J9" s="18"/>
      <c r="K9" s="19"/>
      <c r="L9" s="90"/>
      <c r="M9" s="18"/>
      <c r="N9" s="19"/>
      <c r="O9" s="90"/>
      <c r="P9" s="18"/>
      <c r="Q9" s="19"/>
      <c r="R9" s="90"/>
      <c r="S9" s="18"/>
      <c r="T9" s="19"/>
      <c r="U9" s="90"/>
      <c r="V9" s="18"/>
      <c r="W9" s="19"/>
      <c r="X9" s="90"/>
      <c r="Y9" s="18"/>
      <c r="Z9" s="19"/>
      <c r="AA9" s="90"/>
      <c r="AB9" s="18"/>
      <c r="AC9" s="19"/>
      <c r="AD9" s="90"/>
      <c r="AE9" s="18"/>
      <c r="AF9" s="19"/>
      <c r="AG9" s="90"/>
      <c r="AH9" s="18"/>
      <c r="AI9" s="19"/>
      <c r="AJ9" s="90"/>
      <c r="AK9" s="18"/>
      <c r="AL9" s="19"/>
      <c r="AM9" s="90"/>
      <c r="AN9" s="18"/>
      <c r="AO9" s="19"/>
      <c r="AP9" s="90"/>
    </row>
    <row r="10" spans="2:42">
      <c r="B10" s="17"/>
      <c r="C10" s="93" t="s">
        <v>113</v>
      </c>
      <c r="D10" s="91"/>
      <c r="E10" s="89"/>
      <c r="F10" s="90"/>
      <c r="G10" s="91"/>
      <c r="H10" s="89"/>
      <c r="I10" s="90"/>
      <c r="J10" s="91"/>
      <c r="K10" s="89"/>
      <c r="L10" s="90"/>
      <c r="M10" s="91"/>
      <c r="N10" s="89"/>
      <c r="O10" s="90"/>
      <c r="P10" s="91"/>
      <c r="Q10" s="89"/>
      <c r="R10" s="90"/>
      <c r="S10" s="91"/>
      <c r="T10" s="89"/>
      <c r="U10" s="90"/>
      <c r="V10" s="91"/>
      <c r="W10" s="89"/>
      <c r="X10" s="90"/>
      <c r="Y10" s="91"/>
      <c r="Z10" s="89"/>
      <c r="AA10" s="90"/>
      <c r="AB10" s="91"/>
      <c r="AC10" s="89"/>
      <c r="AD10" s="90"/>
      <c r="AE10" s="91"/>
      <c r="AF10" s="89"/>
      <c r="AG10" s="90"/>
      <c r="AH10" s="91"/>
      <c r="AI10" s="89"/>
      <c r="AJ10" s="90"/>
      <c r="AK10" s="91"/>
      <c r="AL10" s="89"/>
      <c r="AM10" s="90"/>
      <c r="AN10" s="91"/>
      <c r="AO10" s="89"/>
      <c r="AP10" s="90"/>
    </row>
    <row r="11" spans="2:42" ht="15" thickBot="1">
      <c r="B11" s="17"/>
      <c r="C11" s="93"/>
      <c r="D11" s="88"/>
      <c r="E11" s="94"/>
      <c r="F11" s="95"/>
      <c r="G11" s="88"/>
      <c r="H11" s="94"/>
      <c r="I11" s="95"/>
      <c r="J11" s="88"/>
      <c r="K11" s="94"/>
      <c r="L11" s="95"/>
      <c r="M11" s="88"/>
      <c r="N11" s="94"/>
      <c r="O11" s="95"/>
      <c r="P11" s="88"/>
      <c r="Q11" s="94"/>
      <c r="R11" s="95"/>
      <c r="S11" s="88"/>
      <c r="T11" s="94"/>
      <c r="U11" s="95"/>
      <c r="V11" s="88"/>
      <c r="W11" s="94"/>
      <c r="X11" s="95"/>
      <c r="Y11" s="91"/>
      <c r="Z11" s="89"/>
      <c r="AA11" s="90"/>
      <c r="AB11" s="88"/>
      <c r="AC11" s="94"/>
      <c r="AD11" s="95"/>
      <c r="AE11" s="88"/>
      <c r="AF11" s="94"/>
      <c r="AG11" s="95"/>
      <c r="AH11" s="88"/>
      <c r="AI11" s="94"/>
      <c r="AJ11" s="95"/>
      <c r="AK11" s="88"/>
      <c r="AL11" s="94"/>
      <c r="AM11" s="95"/>
      <c r="AN11" s="91"/>
      <c r="AO11" s="89"/>
      <c r="AP11" s="90"/>
    </row>
    <row r="12" spans="2:42" ht="15" thickBot="1">
      <c r="B12" s="49" t="s">
        <v>5</v>
      </c>
      <c r="C12" s="50" t="s">
        <v>68</v>
      </c>
      <c r="D12" s="46">
        <f t="shared" ref="D12:AA12" si="3">SUM(D14:D18)</f>
        <v>0</v>
      </c>
      <c r="E12" s="47">
        <f t="shared" si="3"/>
        <v>0</v>
      </c>
      <c r="F12" s="47">
        <f t="shared" si="3"/>
        <v>0</v>
      </c>
      <c r="G12" s="46">
        <f t="shared" si="3"/>
        <v>0</v>
      </c>
      <c r="H12" s="47">
        <f t="shared" si="3"/>
        <v>0</v>
      </c>
      <c r="I12" s="47">
        <f t="shared" si="3"/>
        <v>0</v>
      </c>
      <c r="J12" s="46">
        <f t="shared" si="3"/>
        <v>0</v>
      </c>
      <c r="K12" s="47">
        <f t="shared" si="3"/>
        <v>0</v>
      </c>
      <c r="L12" s="47">
        <f t="shared" si="3"/>
        <v>0</v>
      </c>
      <c r="M12" s="46">
        <f t="shared" si="3"/>
        <v>0</v>
      </c>
      <c r="N12" s="47">
        <f t="shared" si="3"/>
        <v>0</v>
      </c>
      <c r="O12" s="47">
        <f t="shared" si="3"/>
        <v>0</v>
      </c>
      <c r="P12" s="46">
        <f t="shared" si="3"/>
        <v>0</v>
      </c>
      <c r="Q12" s="47">
        <f t="shared" si="3"/>
        <v>0</v>
      </c>
      <c r="R12" s="47">
        <f t="shared" si="3"/>
        <v>0</v>
      </c>
      <c r="S12" s="46">
        <f t="shared" si="3"/>
        <v>0</v>
      </c>
      <c r="T12" s="47">
        <f t="shared" si="3"/>
        <v>0</v>
      </c>
      <c r="U12" s="47">
        <f t="shared" si="3"/>
        <v>0</v>
      </c>
      <c r="V12" s="46">
        <f t="shared" si="3"/>
        <v>0</v>
      </c>
      <c r="W12" s="47">
        <f t="shared" si="3"/>
        <v>0</v>
      </c>
      <c r="X12" s="47">
        <f t="shared" si="3"/>
        <v>0</v>
      </c>
      <c r="Y12" s="46">
        <f t="shared" si="3"/>
        <v>0</v>
      </c>
      <c r="Z12" s="47">
        <f t="shared" si="3"/>
        <v>0</v>
      </c>
      <c r="AA12" s="48">
        <f t="shared" si="3"/>
        <v>0</v>
      </c>
      <c r="AB12" s="46">
        <f t="shared" ref="AB12:AP12" si="4">SUM(AB14:AB18)</f>
        <v>0</v>
      </c>
      <c r="AC12" s="47">
        <f t="shared" si="4"/>
        <v>0</v>
      </c>
      <c r="AD12" s="47">
        <f t="shared" si="4"/>
        <v>0</v>
      </c>
      <c r="AE12" s="46">
        <f t="shared" si="4"/>
        <v>0</v>
      </c>
      <c r="AF12" s="47">
        <f t="shared" si="4"/>
        <v>0</v>
      </c>
      <c r="AG12" s="47">
        <f t="shared" si="4"/>
        <v>0</v>
      </c>
      <c r="AH12" s="46">
        <f t="shared" si="4"/>
        <v>0</v>
      </c>
      <c r="AI12" s="47">
        <f t="shared" si="4"/>
        <v>0</v>
      </c>
      <c r="AJ12" s="47">
        <f t="shared" si="4"/>
        <v>0</v>
      </c>
      <c r="AK12" s="46">
        <f t="shared" si="4"/>
        <v>0</v>
      </c>
      <c r="AL12" s="47">
        <f t="shared" si="4"/>
        <v>0</v>
      </c>
      <c r="AM12" s="47">
        <f t="shared" si="4"/>
        <v>0</v>
      </c>
      <c r="AN12" s="46">
        <f t="shared" si="4"/>
        <v>0</v>
      </c>
      <c r="AO12" s="47">
        <f t="shared" si="4"/>
        <v>0</v>
      </c>
      <c r="AP12" s="48">
        <f t="shared" si="4"/>
        <v>0</v>
      </c>
    </row>
    <row r="13" spans="2:42">
      <c r="B13" s="17"/>
      <c r="C13" s="93" t="s">
        <v>114</v>
      </c>
      <c r="D13" s="96"/>
      <c r="E13" s="97"/>
      <c r="F13" s="98"/>
      <c r="G13" s="96"/>
      <c r="H13" s="97"/>
      <c r="I13" s="98"/>
      <c r="J13" s="96"/>
      <c r="K13" s="97"/>
      <c r="L13" s="98"/>
      <c r="M13" s="96"/>
      <c r="N13" s="97"/>
      <c r="O13" s="98"/>
      <c r="P13" s="96"/>
      <c r="Q13" s="97"/>
      <c r="R13" s="98"/>
      <c r="S13" s="96"/>
      <c r="T13" s="97"/>
      <c r="U13" s="98"/>
      <c r="V13" s="96"/>
      <c r="W13" s="97"/>
      <c r="X13" s="98"/>
      <c r="Y13" s="91"/>
      <c r="Z13" s="89"/>
      <c r="AA13" s="90"/>
      <c r="AB13" s="96"/>
      <c r="AC13" s="97"/>
      <c r="AD13" s="98"/>
      <c r="AE13" s="96"/>
      <c r="AF13" s="97"/>
      <c r="AG13" s="98"/>
      <c r="AH13" s="96"/>
      <c r="AI13" s="97"/>
      <c r="AJ13" s="98"/>
      <c r="AK13" s="96"/>
      <c r="AL13" s="97"/>
      <c r="AM13" s="98"/>
      <c r="AN13" s="91"/>
      <c r="AO13" s="89"/>
      <c r="AP13" s="90"/>
    </row>
    <row r="14" spans="2:42">
      <c r="B14" s="20" t="s">
        <v>6</v>
      </c>
      <c r="C14" s="99" t="s">
        <v>70</v>
      </c>
      <c r="D14" s="91"/>
      <c r="E14" s="89"/>
      <c r="F14" s="100">
        <f>D14+E14</f>
        <v>0</v>
      </c>
      <c r="G14" s="91"/>
      <c r="H14" s="89"/>
      <c r="I14" s="100">
        <f>G14+H14</f>
        <v>0</v>
      </c>
      <c r="J14" s="91"/>
      <c r="K14" s="89"/>
      <c r="L14" s="100">
        <f>J14+K14</f>
        <v>0</v>
      </c>
      <c r="M14" s="91"/>
      <c r="N14" s="89"/>
      <c r="O14" s="100">
        <f>M14+N14</f>
        <v>0</v>
      </c>
      <c r="P14" s="91"/>
      <c r="Q14" s="89"/>
      <c r="R14" s="100">
        <f>P14+Q14</f>
        <v>0</v>
      </c>
      <c r="S14" s="91"/>
      <c r="T14" s="89"/>
      <c r="U14" s="100">
        <f>S14+T14</f>
        <v>0</v>
      </c>
      <c r="V14" s="91"/>
      <c r="W14" s="89"/>
      <c r="X14" s="100">
        <f>V14+W14</f>
        <v>0</v>
      </c>
      <c r="Y14" s="91">
        <f>M14+P14+S14+V14</f>
        <v>0</v>
      </c>
      <c r="Z14" s="89">
        <f>N14+Q14+T14+W14</f>
        <v>0</v>
      </c>
      <c r="AA14" s="100">
        <f>Y14+Z14</f>
        <v>0</v>
      </c>
      <c r="AB14" s="91"/>
      <c r="AC14" s="89"/>
      <c r="AD14" s="100">
        <f>AB14+AC14</f>
        <v>0</v>
      </c>
      <c r="AE14" s="91"/>
      <c r="AF14" s="89"/>
      <c r="AG14" s="100">
        <f>AE14+AF14</f>
        <v>0</v>
      </c>
      <c r="AH14" s="91"/>
      <c r="AI14" s="89"/>
      <c r="AJ14" s="100">
        <f>AH14+AI14</f>
        <v>0</v>
      </c>
      <c r="AK14" s="91"/>
      <c r="AL14" s="89"/>
      <c r="AM14" s="100">
        <f>AK14+AL14</f>
        <v>0</v>
      </c>
      <c r="AN14" s="91">
        <f t="shared" ref="AN14:AO18" si="5">AB14+AE14+AH14+AK14</f>
        <v>0</v>
      </c>
      <c r="AO14" s="89">
        <f t="shared" si="5"/>
        <v>0</v>
      </c>
      <c r="AP14" s="100">
        <f>AN14+AO14</f>
        <v>0</v>
      </c>
    </row>
    <row r="15" spans="2:42">
      <c r="B15" s="20" t="s">
        <v>8</v>
      </c>
      <c r="C15" s="99" t="s">
        <v>71</v>
      </c>
      <c r="D15" s="91"/>
      <c r="E15" s="89"/>
      <c r="F15" s="100">
        <f>D15+E15</f>
        <v>0</v>
      </c>
      <c r="G15" s="91"/>
      <c r="H15" s="89"/>
      <c r="I15" s="100">
        <f>G15+H15</f>
        <v>0</v>
      </c>
      <c r="J15" s="91"/>
      <c r="K15" s="89"/>
      <c r="L15" s="100">
        <f>J15+K15</f>
        <v>0</v>
      </c>
      <c r="M15" s="91"/>
      <c r="N15" s="89"/>
      <c r="O15" s="100">
        <f>M15+N15</f>
        <v>0</v>
      </c>
      <c r="P15" s="91"/>
      <c r="Q15" s="89"/>
      <c r="R15" s="100">
        <f>P15+Q15</f>
        <v>0</v>
      </c>
      <c r="S15" s="91"/>
      <c r="T15" s="89"/>
      <c r="U15" s="100">
        <f>S15+T15</f>
        <v>0</v>
      </c>
      <c r="V15" s="91"/>
      <c r="W15" s="89"/>
      <c r="X15" s="100">
        <f>V15+W15</f>
        <v>0</v>
      </c>
      <c r="Y15" s="91">
        <f t="shared" ref="Y15:Z17" si="6">M15+P15+S15+V15</f>
        <v>0</v>
      </c>
      <c r="Z15" s="89">
        <f t="shared" si="6"/>
        <v>0</v>
      </c>
      <c r="AA15" s="100">
        <f>Y15+Z15</f>
        <v>0</v>
      </c>
      <c r="AB15" s="91"/>
      <c r="AC15" s="89"/>
      <c r="AD15" s="100">
        <f>AB15+AC15</f>
        <v>0</v>
      </c>
      <c r="AE15" s="91"/>
      <c r="AF15" s="89"/>
      <c r="AG15" s="100">
        <f>AE15+AF15</f>
        <v>0</v>
      </c>
      <c r="AH15" s="91"/>
      <c r="AI15" s="89"/>
      <c r="AJ15" s="100">
        <f>AH15+AI15</f>
        <v>0</v>
      </c>
      <c r="AK15" s="91"/>
      <c r="AL15" s="89"/>
      <c r="AM15" s="100">
        <f>AK15+AL15</f>
        <v>0</v>
      </c>
      <c r="AN15" s="91">
        <f t="shared" si="5"/>
        <v>0</v>
      </c>
      <c r="AO15" s="89">
        <f t="shared" si="5"/>
        <v>0</v>
      </c>
      <c r="AP15" s="100">
        <f>AN15+AO15</f>
        <v>0</v>
      </c>
    </row>
    <row r="16" spans="2:42" ht="40.5" customHeight="1">
      <c r="B16" s="21" t="s">
        <v>10</v>
      </c>
      <c r="C16" s="101" t="s">
        <v>72</v>
      </c>
      <c r="D16" s="91"/>
      <c r="E16" s="89"/>
      <c r="F16" s="102">
        <f>D16+E16</f>
        <v>0</v>
      </c>
      <c r="G16" s="91"/>
      <c r="H16" s="89"/>
      <c r="I16" s="102">
        <f>G16+H16</f>
        <v>0</v>
      </c>
      <c r="J16" s="91"/>
      <c r="K16" s="89"/>
      <c r="L16" s="102">
        <f>J16+K16</f>
        <v>0</v>
      </c>
      <c r="M16" s="91"/>
      <c r="N16" s="89"/>
      <c r="O16" s="102">
        <f>M16+N16</f>
        <v>0</v>
      </c>
      <c r="P16" s="91"/>
      <c r="Q16" s="89"/>
      <c r="R16" s="102">
        <f>P16+Q16</f>
        <v>0</v>
      </c>
      <c r="S16" s="91"/>
      <c r="T16" s="89"/>
      <c r="U16" s="102">
        <f>S16+T16</f>
        <v>0</v>
      </c>
      <c r="V16" s="91"/>
      <c r="W16" s="89"/>
      <c r="X16" s="102">
        <f>V16+W16</f>
        <v>0</v>
      </c>
      <c r="Y16" s="91">
        <f t="shared" si="6"/>
        <v>0</v>
      </c>
      <c r="Z16" s="89">
        <f t="shared" si="6"/>
        <v>0</v>
      </c>
      <c r="AA16" s="102">
        <f>Y16+Z16</f>
        <v>0</v>
      </c>
      <c r="AB16" s="91"/>
      <c r="AC16" s="89"/>
      <c r="AD16" s="102">
        <f>AB16+AC16</f>
        <v>0</v>
      </c>
      <c r="AE16" s="91"/>
      <c r="AF16" s="89"/>
      <c r="AG16" s="102">
        <f>AE16+AF16</f>
        <v>0</v>
      </c>
      <c r="AH16" s="91"/>
      <c r="AI16" s="89"/>
      <c r="AJ16" s="102">
        <f>AH16+AI16</f>
        <v>0</v>
      </c>
      <c r="AK16" s="91"/>
      <c r="AL16" s="89"/>
      <c r="AM16" s="102">
        <f>AK16+AL16</f>
        <v>0</v>
      </c>
      <c r="AN16" s="91">
        <f t="shared" si="5"/>
        <v>0</v>
      </c>
      <c r="AO16" s="89">
        <f t="shared" si="5"/>
        <v>0</v>
      </c>
      <c r="AP16" s="102">
        <f>AN16+AO16</f>
        <v>0</v>
      </c>
    </row>
    <row r="17" spans="2:42">
      <c r="B17" s="20" t="s">
        <v>12</v>
      </c>
      <c r="C17" s="99" t="s">
        <v>73</v>
      </c>
      <c r="D17" s="91"/>
      <c r="E17" s="89"/>
      <c r="F17" s="100">
        <f>D17+E17</f>
        <v>0</v>
      </c>
      <c r="G17" s="91"/>
      <c r="H17" s="89"/>
      <c r="I17" s="100">
        <f>G17+H17</f>
        <v>0</v>
      </c>
      <c r="J17" s="91"/>
      <c r="K17" s="89"/>
      <c r="L17" s="100">
        <f>J17+K17</f>
        <v>0</v>
      </c>
      <c r="M17" s="91"/>
      <c r="N17" s="89"/>
      <c r="O17" s="100">
        <f>M17+N17</f>
        <v>0</v>
      </c>
      <c r="P17" s="91"/>
      <c r="Q17" s="89"/>
      <c r="R17" s="100">
        <f>P17+Q17</f>
        <v>0</v>
      </c>
      <c r="S17" s="91"/>
      <c r="T17" s="89"/>
      <c r="U17" s="100">
        <f>S17+T17</f>
        <v>0</v>
      </c>
      <c r="V17" s="91"/>
      <c r="W17" s="89"/>
      <c r="X17" s="100">
        <f>V17+W17</f>
        <v>0</v>
      </c>
      <c r="Y17" s="91">
        <f t="shared" si="6"/>
        <v>0</v>
      </c>
      <c r="Z17" s="89">
        <f t="shared" si="6"/>
        <v>0</v>
      </c>
      <c r="AA17" s="100">
        <f>Y17+Z17</f>
        <v>0</v>
      </c>
      <c r="AB17" s="91"/>
      <c r="AC17" s="89"/>
      <c r="AD17" s="100">
        <f>AB17+AC17</f>
        <v>0</v>
      </c>
      <c r="AE17" s="91"/>
      <c r="AF17" s="89"/>
      <c r="AG17" s="100">
        <f>AE17+AF17</f>
        <v>0</v>
      </c>
      <c r="AH17" s="91"/>
      <c r="AI17" s="89"/>
      <c r="AJ17" s="100">
        <f>AH17+AI17</f>
        <v>0</v>
      </c>
      <c r="AK17" s="91"/>
      <c r="AL17" s="89"/>
      <c r="AM17" s="100">
        <f>AK17+AL17</f>
        <v>0</v>
      </c>
      <c r="AN17" s="91">
        <f t="shared" si="5"/>
        <v>0</v>
      </c>
      <c r="AO17" s="89">
        <f t="shared" si="5"/>
        <v>0</v>
      </c>
      <c r="AP17" s="100">
        <f>AN17+AO17</f>
        <v>0</v>
      </c>
    </row>
    <row r="18" spans="2:42">
      <c r="B18" s="20" t="s">
        <v>69</v>
      </c>
      <c r="C18" s="99" t="s">
        <v>74</v>
      </c>
      <c r="D18" s="91"/>
      <c r="E18" s="89"/>
      <c r="F18" s="100">
        <f>D18+E18</f>
        <v>0</v>
      </c>
      <c r="G18" s="91"/>
      <c r="H18" s="89"/>
      <c r="I18" s="100">
        <f>G18+H18</f>
        <v>0</v>
      </c>
      <c r="J18" s="91"/>
      <c r="K18" s="89"/>
      <c r="L18" s="100">
        <f>J18+K18</f>
        <v>0</v>
      </c>
      <c r="M18" s="91"/>
      <c r="N18" s="89"/>
      <c r="O18" s="100">
        <f>M18+N18</f>
        <v>0</v>
      </c>
      <c r="P18" s="91"/>
      <c r="Q18" s="89"/>
      <c r="R18" s="100">
        <f>P18+Q18</f>
        <v>0</v>
      </c>
      <c r="S18" s="91"/>
      <c r="T18" s="89"/>
      <c r="U18" s="100">
        <f>S18+T18</f>
        <v>0</v>
      </c>
      <c r="V18" s="91"/>
      <c r="W18" s="89"/>
      <c r="X18" s="100">
        <f>V18+W18</f>
        <v>0</v>
      </c>
      <c r="Y18" s="91">
        <f>M18+P18+S18+V18</f>
        <v>0</v>
      </c>
      <c r="Z18" s="89">
        <f>N18+Q18+T18+W18</f>
        <v>0</v>
      </c>
      <c r="AA18" s="100">
        <f>Y18+Z18</f>
        <v>0</v>
      </c>
      <c r="AB18" s="91"/>
      <c r="AC18" s="89"/>
      <c r="AD18" s="100">
        <f>AB18+AC18</f>
        <v>0</v>
      </c>
      <c r="AE18" s="91"/>
      <c r="AF18" s="89"/>
      <c r="AG18" s="100">
        <f>AE18+AF18</f>
        <v>0</v>
      </c>
      <c r="AH18" s="91"/>
      <c r="AI18" s="89"/>
      <c r="AJ18" s="100">
        <f>AH18+AI18</f>
        <v>0</v>
      </c>
      <c r="AK18" s="91"/>
      <c r="AL18" s="89"/>
      <c r="AM18" s="100">
        <f>AK18+AL18</f>
        <v>0</v>
      </c>
      <c r="AN18" s="91">
        <f t="shared" si="5"/>
        <v>0</v>
      </c>
      <c r="AO18" s="89">
        <f t="shared" si="5"/>
        <v>0</v>
      </c>
      <c r="AP18" s="100">
        <f>AN18+AO18</f>
        <v>0</v>
      </c>
    </row>
    <row r="19" spans="2:42" ht="15" thickBot="1">
      <c r="B19" s="17"/>
      <c r="C19" s="15"/>
      <c r="D19" s="88"/>
      <c r="E19" s="94"/>
      <c r="F19" s="95"/>
      <c r="G19" s="88"/>
      <c r="H19" s="94"/>
      <c r="I19" s="95"/>
      <c r="J19" s="88"/>
      <c r="K19" s="94"/>
      <c r="L19" s="95"/>
      <c r="M19" s="88"/>
      <c r="N19" s="94"/>
      <c r="O19" s="95"/>
      <c r="P19" s="88"/>
      <c r="Q19" s="94"/>
      <c r="R19" s="95"/>
      <c r="S19" s="88"/>
      <c r="T19" s="94"/>
      <c r="U19" s="95"/>
      <c r="V19" s="88"/>
      <c r="W19" s="94"/>
      <c r="X19" s="94"/>
      <c r="Y19" s="88"/>
      <c r="Z19" s="94"/>
      <c r="AA19" s="95"/>
      <c r="AB19" s="88"/>
      <c r="AC19" s="94"/>
      <c r="AD19" s="95"/>
      <c r="AE19" s="88"/>
      <c r="AF19" s="94"/>
      <c r="AG19" s="95"/>
      <c r="AH19" s="88"/>
      <c r="AI19" s="94"/>
      <c r="AJ19" s="95"/>
      <c r="AK19" s="88"/>
      <c r="AL19" s="94"/>
      <c r="AM19" s="94"/>
      <c r="AN19" s="88"/>
      <c r="AO19" s="94"/>
      <c r="AP19" s="95"/>
    </row>
    <row r="20" spans="2:42" ht="15" thickBot="1">
      <c r="B20" s="49" t="s">
        <v>14</v>
      </c>
      <c r="C20" s="50" t="s">
        <v>75</v>
      </c>
      <c r="D20" s="46">
        <f t="shared" ref="D20:AA20" si="7">SUM(D22:D28)</f>
        <v>0</v>
      </c>
      <c r="E20" s="47">
        <f t="shared" si="7"/>
        <v>0</v>
      </c>
      <c r="F20" s="47">
        <f t="shared" si="7"/>
        <v>0</v>
      </c>
      <c r="G20" s="46">
        <f t="shared" si="7"/>
        <v>0</v>
      </c>
      <c r="H20" s="47">
        <f t="shared" si="7"/>
        <v>0</v>
      </c>
      <c r="I20" s="47">
        <f t="shared" si="7"/>
        <v>0</v>
      </c>
      <c r="J20" s="46">
        <f t="shared" si="7"/>
        <v>0</v>
      </c>
      <c r="K20" s="47">
        <f t="shared" si="7"/>
        <v>0</v>
      </c>
      <c r="L20" s="47">
        <f t="shared" si="7"/>
        <v>0</v>
      </c>
      <c r="M20" s="46">
        <f t="shared" si="7"/>
        <v>0</v>
      </c>
      <c r="N20" s="47">
        <f t="shared" si="7"/>
        <v>0</v>
      </c>
      <c r="O20" s="47">
        <f t="shared" si="7"/>
        <v>0</v>
      </c>
      <c r="P20" s="46">
        <f t="shared" si="7"/>
        <v>0</v>
      </c>
      <c r="Q20" s="47">
        <f t="shared" si="7"/>
        <v>0</v>
      </c>
      <c r="R20" s="47">
        <f t="shared" si="7"/>
        <v>0</v>
      </c>
      <c r="S20" s="46">
        <f t="shared" si="7"/>
        <v>0</v>
      </c>
      <c r="T20" s="47">
        <f t="shared" si="7"/>
        <v>0</v>
      </c>
      <c r="U20" s="47">
        <f t="shared" si="7"/>
        <v>0</v>
      </c>
      <c r="V20" s="46">
        <f t="shared" si="7"/>
        <v>0</v>
      </c>
      <c r="W20" s="47">
        <f t="shared" si="7"/>
        <v>0</v>
      </c>
      <c r="X20" s="47">
        <f t="shared" si="7"/>
        <v>0</v>
      </c>
      <c r="Y20" s="46">
        <f t="shared" si="7"/>
        <v>0</v>
      </c>
      <c r="Z20" s="47">
        <f t="shared" si="7"/>
        <v>0</v>
      </c>
      <c r="AA20" s="48">
        <f t="shared" si="7"/>
        <v>0</v>
      </c>
      <c r="AB20" s="46">
        <f t="shared" ref="AB20:AP20" si="8">SUM(AB22:AB28)</f>
        <v>0</v>
      </c>
      <c r="AC20" s="47">
        <f t="shared" si="8"/>
        <v>0</v>
      </c>
      <c r="AD20" s="47">
        <f t="shared" si="8"/>
        <v>0</v>
      </c>
      <c r="AE20" s="46">
        <f t="shared" si="8"/>
        <v>0</v>
      </c>
      <c r="AF20" s="47">
        <f t="shared" si="8"/>
        <v>0</v>
      </c>
      <c r="AG20" s="47">
        <f t="shared" si="8"/>
        <v>0</v>
      </c>
      <c r="AH20" s="46">
        <f t="shared" si="8"/>
        <v>0</v>
      </c>
      <c r="AI20" s="47">
        <f t="shared" si="8"/>
        <v>0</v>
      </c>
      <c r="AJ20" s="47">
        <f t="shared" si="8"/>
        <v>0</v>
      </c>
      <c r="AK20" s="46">
        <f t="shared" si="8"/>
        <v>0</v>
      </c>
      <c r="AL20" s="47">
        <f t="shared" si="8"/>
        <v>0</v>
      </c>
      <c r="AM20" s="47">
        <f t="shared" si="8"/>
        <v>0</v>
      </c>
      <c r="AN20" s="46">
        <f t="shared" si="8"/>
        <v>0</v>
      </c>
      <c r="AO20" s="47">
        <f t="shared" si="8"/>
        <v>0</v>
      </c>
      <c r="AP20" s="48">
        <f t="shared" si="8"/>
        <v>0</v>
      </c>
    </row>
    <row r="21" spans="2:42">
      <c r="B21" s="17"/>
      <c r="C21" s="93" t="s">
        <v>114</v>
      </c>
      <c r="D21" s="96"/>
      <c r="E21" s="97"/>
      <c r="F21" s="97"/>
      <c r="G21" s="96"/>
      <c r="H21" s="97"/>
      <c r="I21" s="97"/>
      <c r="J21" s="96"/>
      <c r="K21" s="97"/>
      <c r="L21" s="97"/>
      <c r="M21" s="96"/>
      <c r="N21" s="97"/>
      <c r="O21" s="97"/>
      <c r="P21" s="96"/>
      <c r="Q21" s="97"/>
      <c r="R21" s="97"/>
      <c r="S21" s="96"/>
      <c r="T21" s="97"/>
      <c r="U21" s="97"/>
      <c r="V21" s="96"/>
      <c r="W21" s="97"/>
      <c r="X21" s="97"/>
      <c r="Y21" s="96"/>
      <c r="Z21" s="97"/>
      <c r="AA21" s="98"/>
      <c r="AB21" s="96"/>
      <c r="AC21" s="97"/>
      <c r="AD21" s="97"/>
      <c r="AE21" s="96"/>
      <c r="AF21" s="97"/>
      <c r="AG21" s="97"/>
      <c r="AH21" s="96"/>
      <c r="AI21" s="97"/>
      <c r="AJ21" s="97"/>
      <c r="AK21" s="96"/>
      <c r="AL21" s="97"/>
      <c r="AM21" s="97"/>
      <c r="AN21" s="96"/>
      <c r="AO21" s="97"/>
      <c r="AP21" s="98"/>
    </row>
    <row r="22" spans="2:42">
      <c r="B22" s="20" t="s">
        <v>15</v>
      </c>
      <c r="C22" s="99" t="s">
        <v>80</v>
      </c>
      <c r="D22" s="91"/>
      <c r="E22" s="89"/>
      <c r="F22" s="103">
        <f t="shared" ref="F22:F28" si="9">D22+E22</f>
        <v>0</v>
      </c>
      <c r="G22" s="91"/>
      <c r="H22" s="89"/>
      <c r="I22" s="103">
        <f t="shared" ref="I22:I28" si="10">G22+H22</f>
        <v>0</v>
      </c>
      <c r="J22" s="91"/>
      <c r="K22" s="89"/>
      <c r="L22" s="103">
        <f t="shared" ref="L22:L28" si="11">J22+K22</f>
        <v>0</v>
      </c>
      <c r="M22" s="91"/>
      <c r="N22" s="89"/>
      <c r="O22" s="103">
        <f t="shared" ref="O22:O28" si="12">M22+N22</f>
        <v>0</v>
      </c>
      <c r="P22" s="91"/>
      <c r="Q22" s="89"/>
      <c r="R22" s="103">
        <f t="shared" ref="R22:R28" si="13">P22+Q22</f>
        <v>0</v>
      </c>
      <c r="S22" s="91"/>
      <c r="T22" s="89"/>
      <c r="U22" s="103">
        <f t="shared" ref="U22:U28" si="14">S22+T22</f>
        <v>0</v>
      </c>
      <c r="V22" s="91"/>
      <c r="W22" s="89"/>
      <c r="X22" s="103">
        <f t="shared" ref="X22:X28" si="15">V22+W22</f>
        <v>0</v>
      </c>
      <c r="Y22" s="91">
        <f t="shared" ref="Y22:Z28" si="16">M22+P22+S22+V22</f>
        <v>0</v>
      </c>
      <c r="Z22" s="89">
        <f t="shared" si="16"/>
        <v>0</v>
      </c>
      <c r="AA22" s="100">
        <f t="shared" ref="AA22:AA28" si="17">Y22+Z22</f>
        <v>0</v>
      </c>
      <c r="AB22" s="91"/>
      <c r="AC22" s="89"/>
      <c r="AD22" s="103">
        <f t="shared" ref="AD22:AD28" si="18">AB22+AC22</f>
        <v>0</v>
      </c>
      <c r="AE22" s="91"/>
      <c r="AF22" s="89"/>
      <c r="AG22" s="103">
        <f t="shared" ref="AG22:AG28" si="19">AE22+AF22</f>
        <v>0</v>
      </c>
      <c r="AH22" s="91"/>
      <c r="AI22" s="89"/>
      <c r="AJ22" s="103">
        <f t="shared" ref="AJ22:AJ28" si="20">AH22+AI22</f>
        <v>0</v>
      </c>
      <c r="AK22" s="91"/>
      <c r="AL22" s="89"/>
      <c r="AM22" s="103">
        <f t="shared" ref="AM22:AM28" si="21">AK22+AL22</f>
        <v>0</v>
      </c>
      <c r="AN22" s="91">
        <f>AB22+AE22+AH22+AK22</f>
        <v>0</v>
      </c>
      <c r="AO22" s="89">
        <f>AC22+AF22+AI22+AL22</f>
        <v>0</v>
      </c>
      <c r="AP22" s="100">
        <f t="shared" ref="AP22:AP28" si="22">AN22+AO22</f>
        <v>0</v>
      </c>
    </row>
    <row r="23" spans="2:42">
      <c r="B23" s="20" t="s">
        <v>16</v>
      </c>
      <c r="C23" s="99" t="s">
        <v>81</v>
      </c>
      <c r="D23" s="91"/>
      <c r="E23" s="89"/>
      <c r="F23" s="103">
        <f t="shared" si="9"/>
        <v>0</v>
      </c>
      <c r="G23" s="91"/>
      <c r="H23" s="89"/>
      <c r="I23" s="103">
        <f t="shared" si="10"/>
        <v>0</v>
      </c>
      <c r="J23" s="91"/>
      <c r="K23" s="89"/>
      <c r="L23" s="103">
        <f t="shared" si="11"/>
        <v>0</v>
      </c>
      <c r="M23" s="91"/>
      <c r="N23" s="89"/>
      <c r="O23" s="103">
        <f t="shared" si="12"/>
        <v>0</v>
      </c>
      <c r="P23" s="91"/>
      <c r="Q23" s="89"/>
      <c r="R23" s="103">
        <f t="shared" si="13"/>
        <v>0</v>
      </c>
      <c r="S23" s="91"/>
      <c r="T23" s="89"/>
      <c r="U23" s="103">
        <f t="shared" si="14"/>
        <v>0</v>
      </c>
      <c r="V23" s="91"/>
      <c r="W23" s="89"/>
      <c r="X23" s="103">
        <f t="shared" si="15"/>
        <v>0</v>
      </c>
      <c r="Y23" s="91">
        <f t="shared" si="16"/>
        <v>0</v>
      </c>
      <c r="Z23" s="89">
        <f t="shared" si="16"/>
        <v>0</v>
      </c>
      <c r="AA23" s="100">
        <f t="shared" si="17"/>
        <v>0</v>
      </c>
      <c r="AB23" s="91"/>
      <c r="AC23" s="89"/>
      <c r="AD23" s="103">
        <f t="shared" si="18"/>
        <v>0</v>
      </c>
      <c r="AE23" s="91"/>
      <c r="AF23" s="89"/>
      <c r="AG23" s="103">
        <f t="shared" si="19"/>
        <v>0</v>
      </c>
      <c r="AH23" s="91"/>
      <c r="AI23" s="89"/>
      <c r="AJ23" s="103">
        <f t="shared" si="20"/>
        <v>0</v>
      </c>
      <c r="AK23" s="91"/>
      <c r="AL23" s="89"/>
      <c r="AM23" s="103">
        <f t="shared" si="21"/>
        <v>0</v>
      </c>
      <c r="AN23" s="91">
        <f t="shared" ref="AN23:AN28" si="23">AB23+AE23+AH23+AK23</f>
        <v>0</v>
      </c>
      <c r="AO23" s="89">
        <f t="shared" ref="AO23:AO28" si="24">AC23+AF23+AI23+AL23</f>
        <v>0</v>
      </c>
      <c r="AP23" s="100">
        <f t="shared" si="22"/>
        <v>0</v>
      </c>
    </row>
    <row r="24" spans="2:42">
      <c r="B24" s="20" t="s">
        <v>17</v>
      </c>
      <c r="C24" s="101" t="s">
        <v>82</v>
      </c>
      <c r="D24" s="91"/>
      <c r="E24" s="89"/>
      <c r="F24" s="103">
        <f t="shared" si="9"/>
        <v>0</v>
      </c>
      <c r="G24" s="91"/>
      <c r="H24" s="89"/>
      <c r="I24" s="103">
        <f t="shared" si="10"/>
        <v>0</v>
      </c>
      <c r="J24" s="91"/>
      <c r="K24" s="89"/>
      <c r="L24" s="103">
        <f t="shared" si="11"/>
        <v>0</v>
      </c>
      <c r="M24" s="91"/>
      <c r="N24" s="89"/>
      <c r="O24" s="103">
        <f t="shared" si="12"/>
        <v>0</v>
      </c>
      <c r="P24" s="91"/>
      <c r="Q24" s="89"/>
      <c r="R24" s="103">
        <f t="shared" si="13"/>
        <v>0</v>
      </c>
      <c r="S24" s="91"/>
      <c r="T24" s="89"/>
      <c r="U24" s="103">
        <f t="shared" si="14"/>
        <v>0</v>
      </c>
      <c r="V24" s="91"/>
      <c r="W24" s="89"/>
      <c r="X24" s="103">
        <f t="shared" si="15"/>
        <v>0</v>
      </c>
      <c r="Y24" s="91">
        <f t="shared" si="16"/>
        <v>0</v>
      </c>
      <c r="Z24" s="89">
        <f t="shared" si="16"/>
        <v>0</v>
      </c>
      <c r="AA24" s="100">
        <f t="shared" si="17"/>
        <v>0</v>
      </c>
      <c r="AB24" s="91"/>
      <c r="AC24" s="89"/>
      <c r="AD24" s="103">
        <f t="shared" si="18"/>
        <v>0</v>
      </c>
      <c r="AE24" s="91"/>
      <c r="AF24" s="89"/>
      <c r="AG24" s="103">
        <f t="shared" si="19"/>
        <v>0</v>
      </c>
      <c r="AH24" s="91"/>
      <c r="AI24" s="89"/>
      <c r="AJ24" s="103">
        <f t="shared" si="20"/>
        <v>0</v>
      </c>
      <c r="AK24" s="91"/>
      <c r="AL24" s="89"/>
      <c r="AM24" s="103">
        <f t="shared" si="21"/>
        <v>0</v>
      </c>
      <c r="AN24" s="91">
        <f t="shared" si="23"/>
        <v>0</v>
      </c>
      <c r="AO24" s="89">
        <f t="shared" si="24"/>
        <v>0</v>
      </c>
      <c r="AP24" s="100">
        <f t="shared" si="22"/>
        <v>0</v>
      </c>
    </row>
    <row r="25" spans="2:42">
      <c r="B25" s="20" t="s">
        <v>76</v>
      </c>
      <c r="C25" s="101" t="s">
        <v>83</v>
      </c>
      <c r="D25" s="91"/>
      <c r="E25" s="89"/>
      <c r="F25" s="103">
        <f t="shared" si="9"/>
        <v>0</v>
      </c>
      <c r="G25" s="91"/>
      <c r="H25" s="89"/>
      <c r="I25" s="103">
        <f t="shared" si="10"/>
        <v>0</v>
      </c>
      <c r="J25" s="91"/>
      <c r="K25" s="89"/>
      <c r="L25" s="103">
        <f t="shared" si="11"/>
        <v>0</v>
      </c>
      <c r="M25" s="91"/>
      <c r="N25" s="89"/>
      <c r="O25" s="103">
        <f t="shared" si="12"/>
        <v>0</v>
      </c>
      <c r="P25" s="91"/>
      <c r="Q25" s="89"/>
      <c r="R25" s="103">
        <f t="shared" si="13"/>
        <v>0</v>
      </c>
      <c r="S25" s="91"/>
      <c r="T25" s="89"/>
      <c r="U25" s="103">
        <f t="shared" si="14"/>
        <v>0</v>
      </c>
      <c r="V25" s="91"/>
      <c r="W25" s="89"/>
      <c r="X25" s="103">
        <f t="shared" si="15"/>
        <v>0</v>
      </c>
      <c r="Y25" s="91">
        <f t="shared" si="16"/>
        <v>0</v>
      </c>
      <c r="Z25" s="89">
        <f t="shared" si="16"/>
        <v>0</v>
      </c>
      <c r="AA25" s="100">
        <f t="shared" si="17"/>
        <v>0</v>
      </c>
      <c r="AB25" s="91"/>
      <c r="AC25" s="89"/>
      <c r="AD25" s="103">
        <f t="shared" si="18"/>
        <v>0</v>
      </c>
      <c r="AE25" s="91"/>
      <c r="AF25" s="89"/>
      <c r="AG25" s="103">
        <f t="shared" si="19"/>
        <v>0</v>
      </c>
      <c r="AH25" s="91"/>
      <c r="AI25" s="89"/>
      <c r="AJ25" s="103">
        <f t="shared" si="20"/>
        <v>0</v>
      </c>
      <c r="AK25" s="91"/>
      <c r="AL25" s="89"/>
      <c r="AM25" s="103">
        <f t="shared" si="21"/>
        <v>0</v>
      </c>
      <c r="AN25" s="91">
        <f t="shared" si="23"/>
        <v>0</v>
      </c>
      <c r="AO25" s="89">
        <f t="shared" si="24"/>
        <v>0</v>
      </c>
      <c r="AP25" s="100">
        <f t="shared" si="22"/>
        <v>0</v>
      </c>
    </row>
    <row r="26" spans="2:42">
      <c r="B26" s="20" t="s">
        <v>77</v>
      </c>
      <c r="C26" s="101" t="s">
        <v>84</v>
      </c>
      <c r="D26" s="91"/>
      <c r="E26" s="89"/>
      <c r="F26" s="103">
        <f t="shared" si="9"/>
        <v>0</v>
      </c>
      <c r="G26" s="91"/>
      <c r="H26" s="89"/>
      <c r="I26" s="103">
        <f t="shared" si="10"/>
        <v>0</v>
      </c>
      <c r="J26" s="91"/>
      <c r="K26" s="89"/>
      <c r="L26" s="103">
        <f t="shared" si="11"/>
        <v>0</v>
      </c>
      <c r="M26" s="91"/>
      <c r="N26" s="89"/>
      <c r="O26" s="103">
        <f t="shared" si="12"/>
        <v>0</v>
      </c>
      <c r="P26" s="91"/>
      <c r="Q26" s="89"/>
      <c r="R26" s="103">
        <f t="shared" si="13"/>
        <v>0</v>
      </c>
      <c r="S26" s="91"/>
      <c r="T26" s="89"/>
      <c r="U26" s="103">
        <f t="shared" si="14"/>
        <v>0</v>
      </c>
      <c r="V26" s="91"/>
      <c r="W26" s="89"/>
      <c r="X26" s="103">
        <f t="shared" si="15"/>
        <v>0</v>
      </c>
      <c r="Y26" s="91">
        <f t="shared" si="16"/>
        <v>0</v>
      </c>
      <c r="Z26" s="89">
        <f t="shared" si="16"/>
        <v>0</v>
      </c>
      <c r="AA26" s="100">
        <f t="shared" si="17"/>
        <v>0</v>
      </c>
      <c r="AB26" s="91"/>
      <c r="AC26" s="89"/>
      <c r="AD26" s="103">
        <f t="shared" si="18"/>
        <v>0</v>
      </c>
      <c r="AE26" s="91"/>
      <c r="AF26" s="89"/>
      <c r="AG26" s="103">
        <f t="shared" si="19"/>
        <v>0</v>
      </c>
      <c r="AH26" s="91"/>
      <c r="AI26" s="89"/>
      <c r="AJ26" s="103">
        <f t="shared" si="20"/>
        <v>0</v>
      </c>
      <c r="AK26" s="91"/>
      <c r="AL26" s="89"/>
      <c r="AM26" s="103">
        <f t="shared" si="21"/>
        <v>0</v>
      </c>
      <c r="AN26" s="91">
        <f t="shared" si="23"/>
        <v>0</v>
      </c>
      <c r="AO26" s="89">
        <f t="shared" si="24"/>
        <v>0</v>
      </c>
      <c r="AP26" s="100">
        <f t="shared" si="22"/>
        <v>0</v>
      </c>
    </row>
    <row r="27" spans="2:42">
      <c r="B27" s="20" t="s">
        <v>78</v>
      </c>
      <c r="C27" s="101" t="s">
        <v>85</v>
      </c>
      <c r="D27" s="91"/>
      <c r="E27" s="89"/>
      <c r="F27" s="103">
        <f t="shared" si="9"/>
        <v>0</v>
      </c>
      <c r="G27" s="91"/>
      <c r="H27" s="89"/>
      <c r="I27" s="103">
        <f t="shared" si="10"/>
        <v>0</v>
      </c>
      <c r="J27" s="91"/>
      <c r="K27" s="89"/>
      <c r="L27" s="103">
        <f t="shared" si="11"/>
        <v>0</v>
      </c>
      <c r="M27" s="91"/>
      <c r="N27" s="89"/>
      <c r="O27" s="103">
        <f t="shared" si="12"/>
        <v>0</v>
      </c>
      <c r="P27" s="91"/>
      <c r="Q27" s="89"/>
      <c r="R27" s="103">
        <f t="shared" si="13"/>
        <v>0</v>
      </c>
      <c r="S27" s="91"/>
      <c r="T27" s="89"/>
      <c r="U27" s="103">
        <f t="shared" si="14"/>
        <v>0</v>
      </c>
      <c r="V27" s="91"/>
      <c r="W27" s="89"/>
      <c r="X27" s="103">
        <f t="shared" si="15"/>
        <v>0</v>
      </c>
      <c r="Y27" s="91">
        <f t="shared" si="16"/>
        <v>0</v>
      </c>
      <c r="Z27" s="89">
        <f t="shared" si="16"/>
        <v>0</v>
      </c>
      <c r="AA27" s="100">
        <f t="shared" si="17"/>
        <v>0</v>
      </c>
      <c r="AB27" s="91"/>
      <c r="AC27" s="89"/>
      <c r="AD27" s="103">
        <f t="shared" si="18"/>
        <v>0</v>
      </c>
      <c r="AE27" s="91"/>
      <c r="AF27" s="89"/>
      <c r="AG27" s="103">
        <f t="shared" si="19"/>
        <v>0</v>
      </c>
      <c r="AH27" s="91"/>
      <c r="AI27" s="89"/>
      <c r="AJ27" s="103">
        <f t="shared" si="20"/>
        <v>0</v>
      </c>
      <c r="AK27" s="91"/>
      <c r="AL27" s="89"/>
      <c r="AM27" s="103">
        <f t="shared" si="21"/>
        <v>0</v>
      </c>
      <c r="AN27" s="91">
        <f t="shared" si="23"/>
        <v>0</v>
      </c>
      <c r="AO27" s="89">
        <f t="shared" si="24"/>
        <v>0</v>
      </c>
      <c r="AP27" s="100">
        <f t="shared" si="22"/>
        <v>0</v>
      </c>
    </row>
    <row r="28" spans="2:42">
      <c r="B28" s="20" t="s">
        <v>79</v>
      </c>
      <c r="C28" s="101" t="s">
        <v>86</v>
      </c>
      <c r="D28" s="91"/>
      <c r="E28" s="89"/>
      <c r="F28" s="103">
        <f t="shared" si="9"/>
        <v>0</v>
      </c>
      <c r="G28" s="91"/>
      <c r="H28" s="89"/>
      <c r="I28" s="103">
        <f t="shared" si="10"/>
        <v>0</v>
      </c>
      <c r="J28" s="91"/>
      <c r="K28" s="89"/>
      <c r="L28" s="103">
        <f t="shared" si="11"/>
        <v>0</v>
      </c>
      <c r="M28" s="91"/>
      <c r="N28" s="89"/>
      <c r="O28" s="103">
        <f t="shared" si="12"/>
        <v>0</v>
      </c>
      <c r="P28" s="91"/>
      <c r="Q28" s="89"/>
      <c r="R28" s="103">
        <f t="shared" si="13"/>
        <v>0</v>
      </c>
      <c r="S28" s="91"/>
      <c r="T28" s="89"/>
      <c r="U28" s="103">
        <f t="shared" si="14"/>
        <v>0</v>
      </c>
      <c r="V28" s="91"/>
      <c r="W28" s="89"/>
      <c r="X28" s="103">
        <f t="shared" si="15"/>
        <v>0</v>
      </c>
      <c r="Y28" s="91">
        <f t="shared" si="16"/>
        <v>0</v>
      </c>
      <c r="Z28" s="89">
        <f t="shared" si="16"/>
        <v>0</v>
      </c>
      <c r="AA28" s="100">
        <f t="shared" si="17"/>
        <v>0</v>
      </c>
      <c r="AB28" s="91"/>
      <c r="AC28" s="89"/>
      <c r="AD28" s="103">
        <f t="shared" si="18"/>
        <v>0</v>
      </c>
      <c r="AE28" s="91"/>
      <c r="AF28" s="89"/>
      <c r="AG28" s="103">
        <f t="shared" si="19"/>
        <v>0</v>
      </c>
      <c r="AH28" s="91"/>
      <c r="AI28" s="89"/>
      <c r="AJ28" s="103">
        <f t="shared" si="20"/>
        <v>0</v>
      </c>
      <c r="AK28" s="91"/>
      <c r="AL28" s="89"/>
      <c r="AM28" s="103">
        <f t="shared" si="21"/>
        <v>0</v>
      </c>
      <c r="AN28" s="91">
        <f t="shared" si="23"/>
        <v>0</v>
      </c>
      <c r="AO28" s="89">
        <f t="shared" si="24"/>
        <v>0</v>
      </c>
      <c r="AP28" s="100">
        <f t="shared" si="22"/>
        <v>0</v>
      </c>
    </row>
    <row r="29" spans="2:42" ht="15" thickBot="1">
      <c r="B29" s="17"/>
      <c r="C29" s="93"/>
      <c r="D29" s="88"/>
      <c r="E29" s="94"/>
      <c r="F29" s="94"/>
      <c r="G29" s="88"/>
      <c r="H29" s="94"/>
      <c r="I29" s="94"/>
      <c r="J29" s="88"/>
      <c r="K29" s="94"/>
      <c r="L29" s="94"/>
      <c r="M29" s="88"/>
      <c r="N29" s="94"/>
      <c r="O29" s="94"/>
      <c r="P29" s="88"/>
      <c r="Q29" s="94"/>
      <c r="R29" s="94"/>
      <c r="S29" s="88"/>
      <c r="T29" s="94"/>
      <c r="U29" s="94"/>
      <c r="V29" s="88"/>
      <c r="W29" s="94"/>
      <c r="X29" s="94"/>
      <c r="Y29" s="88"/>
      <c r="Z29" s="94"/>
      <c r="AA29" s="95"/>
      <c r="AB29" s="88"/>
      <c r="AC29" s="94"/>
      <c r="AD29" s="94"/>
      <c r="AE29" s="88"/>
      <c r="AF29" s="94"/>
      <c r="AG29" s="94"/>
      <c r="AH29" s="88"/>
      <c r="AI29" s="94"/>
      <c r="AJ29" s="94"/>
      <c r="AK29" s="88"/>
      <c r="AL29" s="94"/>
      <c r="AM29" s="94"/>
      <c r="AN29" s="88"/>
      <c r="AO29" s="94"/>
      <c r="AP29" s="95"/>
    </row>
    <row r="30" spans="2:42" ht="15" thickBot="1">
      <c r="B30" s="49" t="s">
        <v>18</v>
      </c>
      <c r="C30" s="50" t="s">
        <v>87</v>
      </c>
      <c r="D30" s="46">
        <f t="shared" ref="D30:L30" si="25">SUM(D32:D34)</f>
        <v>0</v>
      </c>
      <c r="E30" s="47">
        <f t="shared" si="25"/>
        <v>0</v>
      </c>
      <c r="F30" s="47">
        <f t="shared" si="25"/>
        <v>0</v>
      </c>
      <c r="G30" s="46">
        <f t="shared" si="25"/>
        <v>0</v>
      </c>
      <c r="H30" s="47">
        <f t="shared" si="25"/>
        <v>0</v>
      </c>
      <c r="I30" s="47">
        <f t="shared" si="25"/>
        <v>0</v>
      </c>
      <c r="J30" s="46">
        <f t="shared" si="25"/>
        <v>0</v>
      </c>
      <c r="K30" s="47">
        <f t="shared" si="25"/>
        <v>0</v>
      </c>
      <c r="L30" s="47">
        <f t="shared" si="25"/>
        <v>0</v>
      </c>
      <c r="M30" s="46">
        <f t="shared" ref="M30:AA30" si="26">SUM(M32:M34)</f>
        <v>0</v>
      </c>
      <c r="N30" s="47">
        <f t="shared" si="26"/>
        <v>0</v>
      </c>
      <c r="O30" s="47">
        <f t="shared" si="26"/>
        <v>0</v>
      </c>
      <c r="P30" s="46">
        <f t="shared" si="26"/>
        <v>0</v>
      </c>
      <c r="Q30" s="47">
        <f t="shared" si="26"/>
        <v>0</v>
      </c>
      <c r="R30" s="47">
        <f t="shared" si="26"/>
        <v>0</v>
      </c>
      <c r="S30" s="46">
        <f t="shared" si="26"/>
        <v>0</v>
      </c>
      <c r="T30" s="47">
        <f t="shared" si="26"/>
        <v>0</v>
      </c>
      <c r="U30" s="47">
        <f t="shared" si="26"/>
        <v>0</v>
      </c>
      <c r="V30" s="46">
        <f t="shared" si="26"/>
        <v>0</v>
      </c>
      <c r="W30" s="47">
        <f t="shared" si="26"/>
        <v>0</v>
      </c>
      <c r="X30" s="47">
        <f t="shared" si="26"/>
        <v>0</v>
      </c>
      <c r="Y30" s="46">
        <f t="shared" si="26"/>
        <v>0</v>
      </c>
      <c r="Z30" s="47">
        <f t="shared" si="26"/>
        <v>0</v>
      </c>
      <c r="AA30" s="48">
        <f t="shared" si="26"/>
        <v>0</v>
      </c>
      <c r="AB30" s="46">
        <f t="shared" ref="AB30:AP30" si="27">SUM(AB32:AB34)</f>
        <v>0</v>
      </c>
      <c r="AC30" s="47">
        <f t="shared" si="27"/>
        <v>0</v>
      </c>
      <c r="AD30" s="47">
        <f t="shared" si="27"/>
        <v>0</v>
      </c>
      <c r="AE30" s="46">
        <f t="shared" si="27"/>
        <v>0</v>
      </c>
      <c r="AF30" s="47">
        <f t="shared" si="27"/>
        <v>0</v>
      </c>
      <c r="AG30" s="47">
        <f t="shared" si="27"/>
        <v>0</v>
      </c>
      <c r="AH30" s="46">
        <f t="shared" si="27"/>
        <v>0</v>
      </c>
      <c r="AI30" s="47">
        <f t="shared" si="27"/>
        <v>0</v>
      </c>
      <c r="AJ30" s="47">
        <f t="shared" si="27"/>
        <v>0</v>
      </c>
      <c r="AK30" s="46">
        <f t="shared" si="27"/>
        <v>0</v>
      </c>
      <c r="AL30" s="47">
        <f t="shared" si="27"/>
        <v>0</v>
      </c>
      <c r="AM30" s="47">
        <f t="shared" si="27"/>
        <v>0</v>
      </c>
      <c r="AN30" s="46">
        <f t="shared" si="27"/>
        <v>0</v>
      </c>
      <c r="AO30" s="47">
        <f t="shared" si="27"/>
        <v>0</v>
      </c>
      <c r="AP30" s="48">
        <f t="shared" si="27"/>
        <v>0</v>
      </c>
    </row>
    <row r="31" spans="2:42">
      <c r="B31" s="17"/>
      <c r="C31" s="93" t="s">
        <v>115</v>
      </c>
      <c r="D31" s="96"/>
      <c r="E31" s="97"/>
      <c r="F31" s="98"/>
      <c r="G31" s="96"/>
      <c r="H31" s="97"/>
      <c r="I31" s="98"/>
      <c r="J31" s="96"/>
      <c r="K31" s="97"/>
      <c r="L31" s="98"/>
      <c r="M31" s="96"/>
      <c r="N31" s="97"/>
      <c r="O31" s="98"/>
      <c r="P31" s="96"/>
      <c r="Q31" s="97"/>
      <c r="R31" s="98"/>
      <c r="S31" s="96"/>
      <c r="T31" s="97"/>
      <c r="U31" s="98"/>
      <c r="V31" s="96"/>
      <c r="W31" s="97"/>
      <c r="X31" s="98"/>
      <c r="Y31" s="96"/>
      <c r="Z31" s="97"/>
      <c r="AA31" s="98"/>
      <c r="AB31" s="96"/>
      <c r="AC31" s="97"/>
      <c r="AD31" s="98"/>
      <c r="AE31" s="96"/>
      <c r="AF31" s="97"/>
      <c r="AG31" s="98"/>
      <c r="AH31" s="96"/>
      <c r="AI31" s="97"/>
      <c r="AJ31" s="98"/>
      <c r="AK31" s="96"/>
      <c r="AL31" s="97"/>
      <c r="AM31" s="98"/>
      <c r="AN31" s="96"/>
      <c r="AO31" s="97"/>
      <c r="AP31" s="98"/>
    </row>
    <row r="32" spans="2:42">
      <c r="B32" s="22" t="s">
        <v>20</v>
      </c>
      <c r="C32" s="93" t="s">
        <v>116</v>
      </c>
      <c r="D32" s="104"/>
      <c r="E32" s="103"/>
      <c r="F32" s="100">
        <f>D32+E32</f>
        <v>0</v>
      </c>
      <c r="G32" s="104"/>
      <c r="H32" s="103"/>
      <c r="I32" s="100">
        <f>G32+H32</f>
        <v>0</v>
      </c>
      <c r="J32" s="104"/>
      <c r="K32" s="103"/>
      <c r="L32" s="100">
        <f>J32+K32</f>
        <v>0</v>
      </c>
      <c r="M32" s="104"/>
      <c r="N32" s="103"/>
      <c r="O32" s="100">
        <f>M32+N32</f>
        <v>0</v>
      </c>
      <c r="P32" s="104"/>
      <c r="Q32" s="103"/>
      <c r="R32" s="100">
        <f>P32+Q32</f>
        <v>0</v>
      </c>
      <c r="S32" s="104"/>
      <c r="T32" s="103"/>
      <c r="U32" s="100">
        <f>S32+T32</f>
        <v>0</v>
      </c>
      <c r="V32" s="104"/>
      <c r="W32" s="103"/>
      <c r="X32" s="100">
        <f>V32+W32</f>
        <v>0</v>
      </c>
      <c r="Y32" s="91">
        <f t="shared" ref="Y32:Z34" si="28">M32+P32+S32+V32</f>
        <v>0</v>
      </c>
      <c r="Z32" s="89">
        <f t="shared" si="28"/>
        <v>0</v>
      </c>
      <c r="AA32" s="100">
        <f>Y32+Z32</f>
        <v>0</v>
      </c>
      <c r="AB32" s="104"/>
      <c r="AC32" s="103"/>
      <c r="AD32" s="100">
        <f>AB32+AC32</f>
        <v>0</v>
      </c>
      <c r="AE32" s="104"/>
      <c r="AF32" s="103"/>
      <c r="AG32" s="100">
        <f>AE32+AF32</f>
        <v>0</v>
      </c>
      <c r="AH32" s="104"/>
      <c r="AI32" s="103"/>
      <c r="AJ32" s="100">
        <f>AH32+AI32</f>
        <v>0</v>
      </c>
      <c r="AK32" s="104"/>
      <c r="AL32" s="103"/>
      <c r="AM32" s="100">
        <f>AK32+AL32</f>
        <v>0</v>
      </c>
      <c r="AN32" s="91">
        <f t="shared" ref="AN32:AO34" si="29">AB32+AE32+AH32+AK32</f>
        <v>0</v>
      </c>
      <c r="AO32" s="89">
        <f t="shared" si="29"/>
        <v>0</v>
      </c>
      <c r="AP32" s="100">
        <f>AN32+AO32</f>
        <v>0</v>
      </c>
    </row>
    <row r="33" spans="2:42">
      <c r="B33" s="22" t="s">
        <v>27</v>
      </c>
      <c r="C33" s="93" t="s">
        <v>117</v>
      </c>
      <c r="D33" s="104"/>
      <c r="E33" s="103"/>
      <c r="F33" s="100">
        <f>D33+E33</f>
        <v>0</v>
      </c>
      <c r="G33" s="104"/>
      <c r="H33" s="103"/>
      <c r="I33" s="100">
        <f>G33+H33</f>
        <v>0</v>
      </c>
      <c r="J33" s="104"/>
      <c r="K33" s="103"/>
      <c r="L33" s="100">
        <f>J33+K33</f>
        <v>0</v>
      </c>
      <c r="M33" s="104"/>
      <c r="N33" s="103"/>
      <c r="O33" s="100">
        <f>M33+N33</f>
        <v>0</v>
      </c>
      <c r="P33" s="104"/>
      <c r="Q33" s="103"/>
      <c r="R33" s="100">
        <f>P33+Q33</f>
        <v>0</v>
      </c>
      <c r="S33" s="104"/>
      <c r="T33" s="103"/>
      <c r="U33" s="100">
        <f>S33+T33</f>
        <v>0</v>
      </c>
      <c r="V33" s="104"/>
      <c r="W33" s="103"/>
      <c r="X33" s="100">
        <f>V33+W33</f>
        <v>0</v>
      </c>
      <c r="Y33" s="91">
        <f t="shared" si="28"/>
        <v>0</v>
      </c>
      <c r="Z33" s="89">
        <f t="shared" si="28"/>
        <v>0</v>
      </c>
      <c r="AA33" s="100">
        <f>Y33+Z33</f>
        <v>0</v>
      </c>
      <c r="AB33" s="104"/>
      <c r="AC33" s="103"/>
      <c r="AD33" s="100">
        <f>AB33+AC33</f>
        <v>0</v>
      </c>
      <c r="AE33" s="104"/>
      <c r="AF33" s="103"/>
      <c r="AG33" s="100">
        <f>AE33+AF33</f>
        <v>0</v>
      </c>
      <c r="AH33" s="104"/>
      <c r="AI33" s="103"/>
      <c r="AJ33" s="100">
        <f>AH33+AI33</f>
        <v>0</v>
      </c>
      <c r="AK33" s="104"/>
      <c r="AL33" s="103"/>
      <c r="AM33" s="100">
        <f>AK33+AL33</f>
        <v>0</v>
      </c>
      <c r="AN33" s="91">
        <f t="shared" si="29"/>
        <v>0</v>
      </c>
      <c r="AO33" s="89">
        <f t="shared" si="29"/>
        <v>0</v>
      </c>
      <c r="AP33" s="100">
        <f>AN33+AO33</f>
        <v>0</v>
      </c>
    </row>
    <row r="34" spans="2:42" ht="15" thickBot="1">
      <c r="B34" s="22" t="s">
        <v>31</v>
      </c>
      <c r="C34" s="93" t="s">
        <v>118</v>
      </c>
      <c r="D34" s="104"/>
      <c r="E34" s="103"/>
      <c r="F34" s="100">
        <f>D34+E34</f>
        <v>0</v>
      </c>
      <c r="G34" s="104"/>
      <c r="H34" s="103"/>
      <c r="I34" s="100">
        <f>G34+H34</f>
        <v>0</v>
      </c>
      <c r="J34" s="104"/>
      <c r="K34" s="103"/>
      <c r="L34" s="100">
        <f>J34+K34</f>
        <v>0</v>
      </c>
      <c r="M34" s="104"/>
      <c r="N34" s="103"/>
      <c r="O34" s="100">
        <f>M34+N34</f>
        <v>0</v>
      </c>
      <c r="P34" s="104"/>
      <c r="Q34" s="103"/>
      <c r="R34" s="100">
        <f>P34+Q34</f>
        <v>0</v>
      </c>
      <c r="S34" s="104"/>
      <c r="T34" s="103"/>
      <c r="U34" s="100">
        <f>S34+T34</f>
        <v>0</v>
      </c>
      <c r="V34" s="104"/>
      <c r="W34" s="103"/>
      <c r="X34" s="100">
        <f>V34+W34</f>
        <v>0</v>
      </c>
      <c r="Y34" s="91">
        <f t="shared" si="28"/>
        <v>0</v>
      </c>
      <c r="Z34" s="89">
        <f t="shared" si="28"/>
        <v>0</v>
      </c>
      <c r="AA34" s="100">
        <f>Y34+Z34</f>
        <v>0</v>
      </c>
      <c r="AB34" s="104"/>
      <c r="AC34" s="103"/>
      <c r="AD34" s="100">
        <f>AB34+AC34</f>
        <v>0</v>
      </c>
      <c r="AE34" s="104"/>
      <c r="AF34" s="103"/>
      <c r="AG34" s="100">
        <f>AE34+AF34</f>
        <v>0</v>
      </c>
      <c r="AH34" s="104"/>
      <c r="AI34" s="103"/>
      <c r="AJ34" s="100">
        <f>AH34+AI34</f>
        <v>0</v>
      </c>
      <c r="AK34" s="104"/>
      <c r="AL34" s="103"/>
      <c r="AM34" s="100">
        <f>AK34+AL34</f>
        <v>0</v>
      </c>
      <c r="AN34" s="91">
        <f t="shared" si="29"/>
        <v>0</v>
      </c>
      <c r="AO34" s="89">
        <f t="shared" si="29"/>
        <v>0</v>
      </c>
      <c r="AP34" s="100">
        <f>AN34+AO34</f>
        <v>0</v>
      </c>
    </row>
    <row r="35" spans="2:42">
      <c r="B35" s="17"/>
      <c r="C35" s="438" t="s">
        <v>35</v>
      </c>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40"/>
    </row>
    <row r="36" spans="2:42">
      <c r="B36" s="17"/>
      <c r="C36" s="441"/>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2"/>
      <c r="AM36" s="442"/>
      <c r="AN36" s="442"/>
      <c r="AO36" s="442"/>
      <c r="AP36" s="443"/>
    </row>
    <row r="37" spans="2:42" ht="15" thickBot="1">
      <c r="B37" s="17"/>
      <c r="C37" s="444"/>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6"/>
    </row>
    <row r="38" spans="2:42" ht="15" thickBot="1">
      <c r="B38" s="49" t="s">
        <v>38</v>
      </c>
      <c r="C38" s="54" t="s">
        <v>89</v>
      </c>
      <c r="D38" s="218"/>
      <c r="E38" s="219"/>
      <c r="F38" s="74">
        <f>SUM(F40:F47)</f>
        <v>0</v>
      </c>
      <c r="G38" s="218"/>
      <c r="H38" s="219"/>
      <c r="I38" s="74">
        <f>SUM(I40:I47)</f>
        <v>0</v>
      </c>
      <c r="J38" s="218"/>
      <c r="K38" s="219"/>
      <c r="L38" s="74">
        <f>SUM(L40:L47)</f>
        <v>0</v>
      </c>
      <c r="M38" s="218"/>
      <c r="N38" s="219"/>
      <c r="O38" s="74">
        <f>SUM(O40:O47)</f>
        <v>0</v>
      </c>
      <c r="P38" s="218"/>
      <c r="Q38" s="219"/>
      <c r="R38" s="74">
        <f>SUM(R40:R47)</f>
        <v>0</v>
      </c>
      <c r="S38" s="218"/>
      <c r="T38" s="219"/>
      <c r="U38" s="74">
        <f>SUM(U40:U47)</f>
        <v>0</v>
      </c>
      <c r="V38" s="218"/>
      <c r="W38" s="219"/>
      <c r="X38" s="74">
        <f>SUM(X40:X47)</f>
        <v>0</v>
      </c>
      <c r="Y38" s="219"/>
      <c r="Z38" s="219"/>
      <c r="AA38" s="74">
        <f>SUM(AA40:AA47)</f>
        <v>0</v>
      </c>
      <c r="AB38" s="218"/>
      <c r="AC38" s="219"/>
      <c r="AD38" s="74">
        <f>SUM(AD40:AD47)</f>
        <v>0</v>
      </c>
      <c r="AE38" s="218"/>
      <c r="AF38" s="219"/>
      <c r="AG38" s="74">
        <f>SUM(AG40:AG47)</f>
        <v>0</v>
      </c>
      <c r="AH38" s="218"/>
      <c r="AI38" s="219"/>
      <c r="AJ38" s="74">
        <f>SUM(AJ40:AJ47)</f>
        <v>0</v>
      </c>
      <c r="AK38" s="218"/>
      <c r="AL38" s="219"/>
      <c r="AM38" s="74">
        <f>SUM(AM40:AM47)</f>
        <v>0</v>
      </c>
      <c r="AN38" s="219"/>
      <c r="AO38" s="219"/>
      <c r="AP38" s="74">
        <f>SUM(AP40:AP47)</f>
        <v>0</v>
      </c>
    </row>
    <row r="39" spans="2:42">
      <c r="B39" s="78"/>
      <c r="C39" s="105" t="s">
        <v>115</v>
      </c>
      <c r="D39" s="106"/>
      <c r="E39" s="106"/>
      <c r="F39" s="107"/>
      <c r="G39" s="108"/>
      <c r="H39" s="106"/>
      <c r="I39" s="107"/>
      <c r="J39" s="108"/>
      <c r="K39" s="106"/>
      <c r="L39" s="107"/>
      <c r="M39" s="108"/>
      <c r="N39" s="106"/>
      <c r="O39" s="107"/>
      <c r="P39" s="108"/>
      <c r="Q39" s="106"/>
      <c r="R39" s="107"/>
      <c r="S39" s="108"/>
      <c r="T39" s="106"/>
      <c r="U39" s="107"/>
      <c r="V39" s="108"/>
      <c r="W39" s="106"/>
      <c r="X39" s="107"/>
      <c r="Y39" s="106"/>
      <c r="Z39" s="106"/>
      <c r="AA39" s="107"/>
      <c r="AB39" s="108"/>
      <c r="AC39" s="106"/>
      <c r="AD39" s="107"/>
      <c r="AE39" s="108"/>
      <c r="AF39" s="106"/>
      <c r="AG39" s="107"/>
      <c r="AH39" s="108"/>
      <c r="AI39" s="106"/>
      <c r="AJ39" s="107"/>
      <c r="AK39" s="108"/>
      <c r="AL39" s="106"/>
      <c r="AM39" s="107"/>
      <c r="AN39" s="106"/>
      <c r="AO39" s="106"/>
      <c r="AP39" s="107"/>
    </row>
    <row r="40" spans="2:42">
      <c r="B40" s="23" t="s">
        <v>132</v>
      </c>
      <c r="C40" s="109" t="s">
        <v>204</v>
      </c>
      <c r="D40" s="106"/>
      <c r="E40" s="106"/>
      <c r="F40" s="107"/>
      <c r="G40" s="108"/>
      <c r="H40" s="106"/>
      <c r="I40" s="107"/>
      <c r="J40" s="108"/>
      <c r="K40" s="106"/>
      <c r="L40" s="107"/>
      <c r="M40" s="108"/>
      <c r="N40" s="106"/>
      <c r="O40" s="107"/>
      <c r="P40" s="108"/>
      <c r="Q40" s="106"/>
      <c r="R40" s="107"/>
      <c r="S40" s="108"/>
      <c r="T40" s="106"/>
      <c r="U40" s="107"/>
      <c r="V40" s="108"/>
      <c r="W40" s="106"/>
      <c r="X40" s="107"/>
      <c r="Y40" s="106"/>
      <c r="Z40" s="106"/>
      <c r="AA40" s="107">
        <f>O40+R40+U40+X40</f>
        <v>0</v>
      </c>
      <c r="AB40" s="108"/>
      <c r="AC40" s="106"/>
      <c r="AD40" s="107"/>
      <c r="AE40" s="108"/>
      <c r="AF40" s="106"/>
      <c r="AG40" s="107"/>
      <c r="AH40" s="108"/>
      <c r="AI40" s="106"/>
      <c r="AJ40" s="107"/>
      <c r="AK40" s="108"/>
      <c r="AL40" s="106"/>
      <c r="AM40" s="107"/>
      <c r="AN40" s="106"/>
      <c r="AO40" s="106"/>
      <c r="AP40" s="107">
        <f>AD40+AG40+AJ40+AM40</f>
        <v>0</v>
      </c>
    </row>
    <row r="41" spans="2:42">
      <c r="B41" s="23" t="s">
        <v>133</v>
      </c>
      <c r="C41" s="109" t="s">
        <v>205</v>
      </c>
      <c r="D41" s="106"/>
      <c r="E41" s="106"/>
      <c r="F41" s="107"/>
      <c r="G41" s="108"/>
      <c r="H41" s="106"/>
      <c r="I41" s="107"/>
      <c r="J41" s="108"/>
      <c r="K41" s="106"/>
      <c r="L41" s="107"/>
      <c r="M41" s="108"/>
      <c r="N41" s="106"/>
      <c r="O41" s="107"/>
      <c r="P41" s="108"/>
      <c r="Q41" s="106"/>
      <c r="R41" s="107"/>
      <c r="S41" s="108"/>
      <c r="T41" s="106"/>
      <c r="U41" s="107"/>
      <c r="V41" s="108"/>
      <c r="W41" s="106"/>
      <c r="X41" s="107"/>
      <c r="Y41" s="106"/>
      <c r="Z41" s="106"/>
      <c r="AA41" s="107">
        <f t="shared" ref="AA41:AA47" si="30">O41+R41+U41+X41</f>
        <v>0</v>
      </c>
      <c r="AB41" s="108"/>
      <c r="AC41" s="106"/>
      <c r="AD41" s="107"/>
      <c r="AE41" s="108"/>
      <c r="AF41" s="106"/>
      <c r="AG41" s="107"/>
      <c r="AH41" s="108"/>
      <c r="AI41" s="106"/>
      <c r="AJ41" s="107"/>
      <c r="AK41" s="108"/>
      <c r="AL41" s="106"/>
      <c r="AM41" s="107"/>
      <c r="AN41" s="106"/>
      <c r="AO41" s="106"/>
      <c r="AP41" s="107">
        <f t="shared" ref="AP41:AP47" si="31">AD41+AG41+AJ41+AM41</f>
        <v>0</v>
      </c>
    </row>
    <row r="42" spans="2:42">
      <c r="B42" s="23" t="s">
        <v>134</v>
      </c>
      <c r="C42" s="109" t="s">
        <v>206</v>
      </c>
      <c r="D42" s="106"/>
      <c r="E42" s="106"/>
      <c r="F42" s="107"/>
      <c r="G42" s="108"/>
      <c r="H42" s="106"/>
      <c r="I42" s="107"/>
      <c r="J42" s="108"/>
      <c r="K42" s="106"/>
      <c r="L42" s="107"/>
      <c r="M42" s="108"/>
      <c r="N42" s="106"/>
      <c r="O42" s="107"/>
      <c r="P42" s="108"/>
      <c r="Q42" s="106"/>
      <c r="R42" s="107"/>
      <c r="S42" s="108"/>
      <c r="T42" s="106"/>
      <c r="U42" s="107"/>
      <c r="V42" s="108"/>
      <c r="W42" s="106"/>
      <c r="X42" s="107"/>
      <c r="Y42" s="106"/>
      <c r="Z42" s="106"/>
      <c r="AA42" s="107">
        <f t="shared" si="30"/>
        <v>0</v>
      </c>
      <c r="AB42" s="108"/>
      <c r="AC42" s="106"/>
      <c r="AD42" s="107"/>
      <c r="AE42" s="108"/>
      <c r="AF42" s="106"/>
      <c r="AG42" s="107"/>
      <c r="AH42" s="108"/>
      <c r="AI42" s="106"/>
      <c r="AJ42" s="107"/>
      <c r="AK42" s="108"/>
      <c r="AL42" s="106"/>
      <c r="AM42" s="107"/>
      <c r="AN42" s="106"/>
      <c r="AO42" s="106"/>
      <c r="AP42" s="107">
        <f t="shared" si="31"/>
        <v>0</v>
      </c>
    </row>
    <row r="43" spans="2:42">
      <c r="B43" s="23" t="s">
        <v>135</v>
      </c>
      <c r="C43" s="109" t="s">
        <v>207</v>
      </c>
      <c r="D43" s="106"/>
      <c r="E43" s="106"/>
      <c r="F43" s="107"/>
      <c r="G43" s="108"/>
      <c r="H43" s="106"/>
      <c r="I43" s="107"/>
      <c r="J43" s="108"/>
      <c r="K43" s="106"/>
      <c r="L43" s="107"/>
      <c r="M43" s="108"/>
      <c r="N43" s="106"/>
      <c r="O43" s="107"/>
      <c r="P43" s="108"/>
      <c r="Q43" s="106"/>
      <c r="R43" s="107"/>
      <c r="S43" s="108"/>
      <c r="T43" s="106"/>
      <c r="U43" s="107"/>
      <c r="V43" s="108"/>
      <c r="W43" s="106"/>
      <c r="X43" s="107"/>
      <c r="Y43" s="106"/>
      <c r="Z43" s="106"/>
      <c r="AA43" s="107">
        <f t="shared" si="30"/>
        <v>0</v>
      </c>
      <c r="AB43" s="108"/>
      <c r="AC43" s="106"/>
      <c r="AD43" s="107"/>
      <c r="AE43" s="108"/>
      <c r="AF43" s="106"/>
      <c r="AG43" s="107"/>
      <c r="AH43" s="108"/>
      <c r="AI43" s="106"/>
      <c r="AJ43" s="107"/>
      <c r="AK43" s="108"/>
      <c r="AL43" s="106"/>
      <c r="AM43" s="107"/>
      <c r="AN43" s="106"/>
      <c r="AO43" s="106"/>
      <c r="AP43" s="107">
        <f t="shared" si="31"/>
        <v>0</v>
      </c>
    </row>
    <row r="44" spans="2:42">
      <c r="B44" s="23" t="s">
        <v>136</v>
      </c>
      <c r="C44" s="109" t="s">
        <v>130</v>
      </c>
      <c r="D44" s="106"/>
      <c r="E44" s="106"/>
      <c r="F44" s="107"/>
      <c r="G44" s="108"/>
      <c r="H44" s="106"/>
      <c r="I44" s="107"/>
      <c r="J44" s="108"/>
      <c r="K44" s="106"/>
      <c r="L44" s="107"/>
      <c r="M44" s="108"/>
      <c r="N44" s="106"/>
      <c r="O44" s="107"/>
      <c r="P44" s="108"/>
      <c r="Q44" s="106"/>
      <c r="R44" s="107"/>
      <c r="S44" s="108"/>
      <c r="T44" s="106"/>
      <c r="U44" s="107"/>
      <c r="V44" s="108"/>
      <c r="W44" s="106"/>
      <c r="X44" s="107"/>
      <c r="Y44" s="106"/>
      <c r="Z44" s="106"/>
      <c r="AA44" s="107">
        <f t="shared" si="30"/>
        <v>0</v>
      </c>
      <c r="AB44" s="108"/>
      <c r="AC44" s="106"/>
      <c r="AD44" s="107"/>
      <c r="AE44" s="108"/>
      <c r="AF44" s="106"/>
      <c r="AG44" s="107"/>
      <c r="AH44" s="108"/>
      <c r="AI44" s="106"/>
      <c r="AJ44" s="107"/>
      <c r="AK44" s="108"/>
      <c r="AL44" s="106"/>
      <c r="AM44" s="107"/>
      <c r="AN44" s="106"/>
      <c r="AO44" s="106"/>
      <c r="AP44" s="107">
        <f t="shared" si="31"/>
        <v>0</v>
      </c>
    </row>
    <row r="45" spans="2:42">
      <c r="B45" s="23" t="s">
        <v>137</v>
      </c>
      <c r="C45" s="109" t="s">
        <v>158</v>
      </c>
      <c r="D45" s="106"/>
      <c r="E45" s="106"/>
      <c r="F45" s="107"/>
      <c r="G45" s="108"/>
      <c r="H45" s="106"/>
      <c r="I45" s="107"/>
      <c r="J45" s="108"/>
      <c r="K45" s="106"/>
      <c r="L45" s="107"/>
      <c r="M45" s="108"/>
      <c r="N45" s="106"/>
      <c r="O45" s="107"/>
      <c r="P45" s="108"/>
      <c r="Q45" s="106"/>
      <c r="R45" s="107"/>
      <c r="S45" s="108"/>
      <c r="T45" s="106"/>
      <c r="U45" s="107"/>
      <c r="V45" s="108"/>
      <c r="W45" s="106"/>
      <c r="X45" s="107"/>
      <c r="Y45" s="106"/>
      <c r="Z45" s="106"/>
      <c r="AA45" s="107">
        <f t="shared" si="30"/>
        <v>0</v>
      </c>
      <c r="AB45" s="108"/>
      <c r="AC45" s="106"/>
      <c r="AD45" s="107"/>
      <c r="AE45" s="108"/>
      <c r="AF45" s="106"/>
      <c r="AG45" s="107"/>
      <c r="AH45" s="108"/>
      <c r="AI45" s="106"/>
      <c r="AJ45" s="107"/>
      <c r="AK45" s="108"/>
      <c r="AL45" s="106"/>
      <c r="AM45" s="107"/>
      <c r="AN45" s="106"/>
      <c r="AO45" s="106"/>
      <c r="AP45" s="107">
        <f t="shared" si="31"/>
        <v>0</v>
      </c>
    </row>
    <row r="46" spans="2:42">
      <c r="B46" s="23" t="s">
        <v>138</v>
      </c>
      <c r="C46" s="109" t="s">
        <v>147</v>
      </c>
      <c r="D46" s="106"/>
      <c r="E46" s="106"/>
      <c r="F46" s="107"/>
      <c r="G46" s="108"/>
      <c r="H46" s="106"/>
      <c r="I46" s="107"/>
      <c r="J46" s="108"/>
      <c r="K46" s="106"/>
      <c r="L46" s="107"/>
      <c r="M46" s="108"/>
      <c r="N46" s="106"/>
      <c r="O46" s="107"/>
      <c r="P46" s="108"/>
      <c r="Q46" s="106"/>
      <c r="R46" s="107"/>
      <c r="S46" s="108"/>
      <c r="T46" s="106"/>
      <c r="U46" s="107"/>
      <c r="V46" s="108"/>
      <c r="W46" s="106"/>
      <c r="X46" s="107"/>
      <c r="Y46" s="106"/>
      <c r="Z46" s="106"/>
      <c r="AA46" s="107">
        <f t="shared" si="30"/>
        <v>0</v>
      </c>
      <c r="AB46" s="108"/>
      <c r="AC46" s="106"/>
      <c r="AD46" s="107"/>
      <c r="AE46" s="108"/>
      <c r="AF46" s="106"/>
      <c r="AG46" s="107"/>
      <c r="AH46" s="108"/>
      <c r="AI46" s="106"/>
      <c r="AJ46" s="107"/>
      <c r="AK46" s="108"/>
      <c r="AL46" s="106"/>
      <c r="AM46" s="107"/>
      <c r="AN46" s="106"/>
      <c r="AO46" s="106"/>
      <c r="AP46" s="107">
        <f t="shared" si="31"/>
        <v>0</v>
      </c>
    </row>
    <row r="47" spans="2:42">
      <c r="B47" s="23" t="s">
        <v>157</v>
      </c>
      <c r="C47" s="109" t="s">
        <v>203</v>
      </c>
      <c r="D47" s="106"/>
      <c r="E47" s="106"/>
      <c r="F47" s="107"/>
      <c r="G47" s="108"/>
      <c r="H47" s="106"/>
      <c r="I47" s="107"/>
      <c r="J47" s="108"/>
      <c r="K47" s="106"/>
      <c r="L47" s="107"/>
      <c r="M47" s="108"/>
      <c r="N47" s="106"/>
      <c r="O47" s="107"/>
      <c r="P47" s="108"/>
      <c r="Q47" s="106"/>
      <c r="R47" s="107"/>
      <c r="S47" s="108"/>
      <c r="T47" s="106"/>
      <c r="U47" s="107"/>
      <c r="V47" s="108"/>
      <c r="W47" s="106"/>
      <c r="X47" s="107"/>
      <c r="Y47" s="106"/>
      <c r="Z47" s="106"/>
      <c r="AA47" s="107">
        <f t="shared" si="30"/>
        <v>0</v>
      </c>
      <c r="AB47" s="108"/>
      <c r="AC47" s="106"/>
      <c r="AD47" s="107"/>
      <c r="AE47" s="108"/>
      <c r="AF47" s="106"/>
      <c r="AG47" s="107"/>
      <c r="AH47" s="108"/>
      <c r="AI47" s="106"/>
      <c r="AJ47" s="107"/>
      <c r="AK47" s="108"/>
      <c r="AL47" s="106"/>
      <c r="AM47" s="107"/>
      <c r="AN47" s="106"/>
      <c r="AO47" s="106"/>
      <c r="AP47" s="107">
        <f t="shared" si="31"/>
        <v>0</v>
      </c>
    </row>
    <row r="48" spans="2:42" ht="15" thickBot="1">
      <c r="B48" s="24"/>
      <c r="C48" s="110"/>
      <c r="D48" s="106"/>
      <c r="E48" s="106"/>
      <c r="F48" s="107"/>
      <c r="G48" s="108"/>
      <c r="H48" s="106"/>
      <c r="I48" s="107"/>
      <c r="J48" s="108"/>
      <c r="K48" s="106"/>
      <c r="L48" s="107"/>
      <c r="M48" s="108"/>
      <c r="N48" s="106"/>
      <c r="O48" s="107"/>
      <c r="P48" s="108"/>
      <c r="Q48" s="106"/>
      <c r="R48" s="107"/>
      <c r="S48" s="108"/>
      <c r="T48" s="106"/>
      <c r="U48" s="107"/>
      <c r="V48" s="108"/>
      <c r="W48" s="106"/>
      <c r="X48" s="107"/>
      <c r="Y48" s="106"/>
      <c r="Z48" s="106"/>
      <c r="AA48" s="107"/>
      <c r="AB48" s="108"/>
      <c r="AC48" s="106"/>
      <c r="AD48" s="107"/>
      <c r="AE48" s="108"/>
      <c r="AF48" s="106"/>
      <c r="AG48" s="107"/>
      <c r="AH48" s="108"/>
      <c r="AI48" s="106"/>
      <c r="AJ48" s="107"/>
      <c r="AK48" s="108"/>
      <c r="AL48" s="106"/>
      <c r="AM48" s="107"/>
      <c r="AN48" s="106"/>
      <c r="AO48" s="106"/>
      <c r="AP48" s="107"/>
    </row>
    <row r="49" spans="2:42" ht="15" thickBot="1">
      <c r="B49" s="25" t="s">
        <v>39</v>
      </c>
      <c r="C49" s="54" t="s">
        <v>155</v>
      </c>
      <c r="D49" s="55"/>
      <c r="E49" s="56"/>
      <c r="F49" s="48" t="e">
        <f>AVERAGE(F51:F58)</f>
        <v>#DIV/0!</v>
      </c>
      <c r="G49" s="55"/>
      <c r="H49" s="56"/>
      <c r="I49" s="48" t="e">
        <f>AVERAGE(I51:I58)</f>
        <v>#DIV/0!</v>
      </c>
      <c r="J49" s="55"/>
      <c r="K49" s="56"/>
      <c r="L49" s="48" t="e">
        <f>AVERAGE(L51:L58)</f>
        <v>#DIV/0!</v>
      </c>
      <c r="M49" s="55"/>
      <c r="N49" s="56"/>
      <c r="O49" s="48" t="e">
        <f>AVERAGE(O51:O58)</f>
        <v>#DIV/0!</v>
      </c>
      <c r="P49" s="55"/>
      <c r="Q49" s="56"/>
      <c r="R49" s="48" t="e">
        <f>AVERAGE(R51:R58)</f>
        <v>#DIV/0!</v>
      </c>
      <c r="S49" s="55"/>
      <c r="T49" s="56"/>
      <c r="U49" s="48" t="e">
        <f>AVERAGE(U51:U58)</f>
        <v>#DIV/0!</v>
      </c>
      <c r="V49" s="55"/>
      <c r="W49" s="56"/>
      <c r="X49" s="48" t="e">
        <f>AVERAGE(X51:X58)</f>
        <v>#DIV/0!</v>
      </c>
      <c r="Y49" s="56"/>
      <c r="Z49" s="56"/>
      <c r="AA49" s="48" t="e">
        <f>AVERAGE(AA51:AA58)</f>
        <v>#DIV/0!</v>
      </c>
      <c r="AB49" s="55"/>
      <c r="AC49" s="56"/>
      <c r="AD49" s="48" t="e">
        <f>AVERAGE(AD51:AD58)</f>
        <v>#DIV/0!</v>
      </c>
      <c r="AE49" s="55"/>
      <c r="AF49" s="56"/>
      <c r="AG49" s="48" t="e">
        <f>AVERAGE(AG51:AG58)</f>
        <v>#DIV/0!</v>
      </c>
      <c r="AH49" s="55"/>
      <c r="AI49" s="56"/>
      <c r="AJ49" s="48" t="e">
        <f>AVERAGE(AJ51:AJ58)</f>
        <v>#DIV/0!</v>
      </c>
      <c r="AK49" s="55"/>
      <c r="AL49" s="56"/>
      <c r="AM49" s="48" t="e">
        <f>AVERAGE(AM51:AM58)</f>
        <v>#DIV/0!</v>
      </c>
      <c r="AN49" s="56"/>
      <c r="AO49" s="56"/>
      <c r="AP49" s="48" t="e">
        <f>AVERAGE(AP51:AP58)</f>
        <v>#DIV/0!</v>
      </c>
    </row>
    <row r="50" spans="2:42">
      <c r="B50" s="49"/>
      <c r="C50" s="93" t="s">
        <v>115</v>
      </c>
      <c r="D50" s="108"/>
      <c r="E50" s="106"/>
      <c r="F50" s="107"/>
      <c r="G50" s="108"/>
      <c r="H50" s="106"/>
      <c r="I50" s="107"/>
      <c r="J50" s="108"/>
      <c r="K50" s="106"/>
      <c r="L50" s="107"/>
      <c r="M50" s="108"/>
      <c r="N50" s="106"/>
      <c r="O50" s="107"/>
      <c r="P50" s="108"/>
      <c r="Q50" s="106"/>
      <c r="R50" s="107"/>
      <c r="S50" s="108"/>
      <c r="T50" s="106"/>
      <c r="U50" s="107"/>
      <c r="V50" s="108"/>
      <c r="W50" s="106"/>
      <c r="X50" s="107"/>
      <c r="Y50" s="106"/>
      <c r="Z50" s="106"/>
      <c r="AA50" s="107"/>
      <c r="AB50" s="108"/>
      <c r="AC50" s="106"/>
      <c r="AD50" s="107"/>
      <c r="AE50" s="108"/>
      <c r="AF50" s="106"/>
      <c r="AG50" s="107"/>
      <c r="AH50" s="108"/>
      <c r="AI50" s="106"/>
      <c r="AJ50" s="107"/>
      <c r="AK50" s="108"/>
      <c r="AL50" s="106"/>
      <c r="AM50" s="107"/>
      <c r="AN50" s="106"/>
      <c r="AO50" s="106"/>
      <c r="AP50" s="107"/>
    </row>
    <row r="51" spans="2:42">
      <c r="B51" s="26" t="s">
        <v>139</v>
      </c>
      <c r="C51" s="109" t="s">
        <v>204</v>
      </c>
      <c r="D51" s="108"/>
      <c r="E51" s="106"/>
      <c r="F51" s="107"/>
      <c r="G51" s="108"/>
      <c r="H51" s="106"/>
      <c r="I51" s="107"/>
      <c r="J51" s="108"/>
      <c r="K51" s="106"/>
      <c r="L51" s="107"/>
      <c r="M51" s="108"/>
      <c r="N51" s="106"/>
      <c r="O51" s="107"/>
      <c r="P51" s="108"/>
      <c r="Q51" s="106"/>
      <c r="R51" s="107"/>
      <c r="S51" s="108"/>
      <c r="T51" s="106"/>
      <c r="U51" s="107"/>
      <c r="V51" s="108"/>
      <c r="W51" s="106"/>
      <c r="X51" s="107"/>
      <c r="Y51" s="106"/>
      <c r="Z51" s="106"/>
      <c r="AA51" s="107" t="e">
        <f>AVERAGE(O51,R51,U51,X51)</f>
        <v>#DIV/0!</v>
      </c>
      <c r="AB51" s="108"/>
      <c r="AC51" s="106"/>
      <c r="AD51" s="107"/>
      <c r="AE51" s="108"/>
      <c r="AF51" s="106"/>
      <c r="AG51" s="107"/>
      <c r="AH51" s="108"/>
      <c r="AI51" s="106"/>
      <c r="AJ51" s="107"/>
      <c r="AK51" s="108"/>
      <c r="AL51" s="106"/>
      <c r="AM51" s="107"/>
      <c r="AN51" s="106"/>
      <c r="AO51" s="106"/>
      <c r="AP51" s="107" t="e">
        <f>AVERAGE(AD51,AG51,AJ51,AM51)</f>
        <v>#DIV/0!</v>
      </c>
    </row>
    <row r="52" spans="2:42">
      <c r="B52" s="26" t="s">
        <v>140</v>
      </c>
      <c r="C52" s="109" t="s">
        <v>205</v>
      </c>
      <c r="D52" s="108"/>
      <c r="E52" s="106"/>
      <c r="F52" s="107"/>
      <c r="G52" s="108"/>
      <c r="H52" s="106"/>
      <c r="I52" s="107"/>
      <c r="J52" s="108"/>
      <c r="K52" s="106"/>
      <c r="L52" s="107"/>
      <c r="M52" s="108"/>
      <c r="N52" s="106"/>
      <c r="O52" s="107"/>
      <c r="P52" s="108"/>
      <c r="Q52" s="106"/>
      <c r="R52" s="107"/>
      <c r="S52" s="108"/>
      <c r="T52" s="106"/>
      <c r="U52" s="107"/>
      <c r="V52" s="108"/>
      <c r="W52" s="106"/>
      <c r="X52" s="107"/>
      <c r="Y52" s="106"/>
      <c r="Z52" s="106"/>
      <c r="AA52" s="107" t="e">
        <f t="shared" ref="AA52:AA58" si="32">AVERAGE(O52,R52,U52,X52)</f>
        <v>#DIV/0!</v>
      </c>
      <c r="AB52" s="108"/>
      <c r="AC52" s="106"/>
      <c r="AD52" s="107"/>
      <c r="AE52" s="108"/>
      <c r="AF52" s="106"/>
      <c r="AG52" s="107"/>
      <c r="AH52" s="108"/>
      <c r="AI52" s="106"/>
      <c r="AJ52" s="107"/>
      <c r="AK52" s="108"/>
      <c r="AL52" s="106"/>
      <c r="AM52" s="107"/>
      <c r="AN52" s="106"/>
      <c r="AO52" s="106"/>
      <c r="AP52" s="107" t="e">
        <f t="shared" ref="AP52:AP58" si="33">AVERAGE(AD52,AG52,AJ52,AM52)</f>
        <v>#DIV/0!</v>
      </c>
    </row>
    <row r="53" spans="2:42">
      <c r="B53" s="26" t="s">
        <v>141</v>
      </c>
      <c r="C53" s="109" t="s">
        <v>206</v>
      </c>
      <c r="D53" s="108"/>
      <c r="E53" s="106"/>
      <c r="F53" s="107"/>
      <c r="G53" s="108"/>
      <c r="H53" s="106"/>
      <c r="I53" s="107"/>
      <c r="J53" s="108"/>
      <c r="K53" s="106"/>
      <c r="L53" s="107"/>
      <c r="M53" s="108"/>
      <c r="N53" s="106"/>
      <c r="O53" s="107"/>
      <c r="P53" s="108"/>
      <c r="Q53" s="106"/>
      <c r="R53" s="107"/>
      <c r="S53" s="108"/>
      <c r="T53" s="106"/>
      <c r="U53" s="107"/>
      <c r="V53" s="108"/>
      <c r="W53" s="106"/>
      <c r="X53" s="107"/>
      <c r="Y53" s="106"/>
      <c r="Z53" s="106"/>
      <c r="AA53" s="107" t="e">
        <f t="shared" si="32"/>
        <v>#DIV/0!</v>
      </c>
      <c r="AB53" s="108"/>
      <c r="AC53" s="106"/>
      <c r="AD53" s="107"/>
      <c r="AE53" s="108"/>
      <c r="AF53" s="106"/>
      <c r="AG53" s="107"/>
      <c r="AH53" s="108"/>
      <c r="AI53" s="106"/>
      <c r="AJ53" s="107"/>
      <c r="AK53" s="108"/>
      <c r="AL53" s="106"/>
      <c r="AM53" s="107"/>
      <c r="AN53" s="106"/>
      <c r="AO53" s="106"/>
      <c r="AP53" s="107" t="e">
        <f t="shared" si="33"/>
        <v>#DIV/0!</v>
      </c>
    </row>
    <row r="54" spans="2:42">
      <c r="B54" s="26" t="s">
        <v>142</v>
      </c>
      <c r="C54" s="109" t="s">
        <v>207</v>
      </c>
      <c r="D54" s="108"/>
      <c r="E54" s="106"/>
      <c r="F54" s="107"/>
      <c r="G54" s="108"/>
      <c r="H54" s="106"/>
      <c r="I54" s="107"/>
      <c r="J54" s="108"/>
      <c r="K54" s="106"/>
      <c r="L54" s="107"/>
      <c r="M54" s="108"/>
      <c r="N54" s="106"/>
      <c r="O54" s="107"/>
      <c r="P54" s="108"/>
      <c r="Q54" s="106"/>
      <c r="R54" s="107"/>
      <c r="S54" s="108"/>
      <c r="T54" s="106"/>
      <c r="U54" s="107"/>
      <c r="V54" s="108"/>
      <c r="W54" s="106"/>
      <c r="X54" s="107"/>
      <c r="Y54" s="106"/>
      <c r="Z54" s="106"/>
      <c r="AA54" s="107" t="e">
        <f t="shared" si="32"/>
        <v>#DIV/0!</v>
      </c>
      <c r="AB54" s="108"/>
      <c r="AC54" s="106"/>
      <c r="AD54" s="107"/>
      <c r="AE54" s="108"/>
      <c r="AF54" s="106"/>
      <c r="AG54" s="107"/>
      <c r="AH54" s="108"/>
      <c r="AI54" s="106"/>
      <c r="AJ54" s="107"/>
      <c r="AK54" s="108"/>
      <c r="AL54" s="106"/>
      <c r="AM54" s="107"/>
      <c r="AN54" s="106"/>
      <c r="AO54" s="106"/>
      <c r="AP54" s="107" t="e">
        <f t="shared" si="33"/>
        <v>#DIV/0!</v>
      </c>
    </row>
    <row r="55" spans="2:42">
      <c r="B55" s="26" t="s">
        <v>143</v>
      </c>
      <c r="C55" s="109" t="s">
        <v>130</v>
      </c>
      <c r="D55" s="108"/>
      <c r="E55" s="106"/>
      <c r="F55" s="107"/>
      <c r="G55" s="108"/>
      <c r="H55" s="106"/>
      <c r="I55" s="107"/>
      <c r="J55" s="108"/>
      <c r="K55" s="106"/>
      <c r="L55" s="107"/>
      <c r="M55" s="108"/>
      <c r="N55" s="106"/>
      <c r="O55" s="107"/>
      <c r="P55" s="108"/>
      <c r="Q55" s="106"/>
      <c r="R55" s="107"/>
      <c r="S55" s="108"/>
      <c r="T55" s="106"/>
      <c r="U55" s="107"/>
      <c r="V55" s="108"/>
      <c r="W55" s="106"/>
      <c r="X55" s="107"/>
      <c r="Y55" s="106"/>
      <c r="Z55" s="106"/>
      <c r="AA55" s="107" t="e">
        <f t="shared" si="32"/>
        <v>#DIV/0!</v>
      </c>
      <c r="AB55" s="108"/>
      <c r="AC55" s="106"/>
      <c r="AD55" s="107"/>
      <c r="AE55" s="108"/>
      <c r="AF55" s="106"/>
      <c r="AG55" s="107"/>
      <c r="AH55" s="108"/>
      <c r="AI55" s="106"/>
      <c r="AJ55" s="107"/>
      <c r="AK55" s="108"/>
      <c r="AL55" s="106"/>
      <c r="AM55" s="107"/>
      <c r="AN55" s="106"/>
      <c r="AO55" s="106"/>
      <c r="AP55" s="107" t="e">
        <f t="shared" si="33"/>
        <v>#DIV/0!</v>
      </c>
    </row>
    <row r="56" spans="2:42">
      <c r="B56" s="26" t="s">
        <v>144</v>
      </c>
      <c r="C56" s="109" t="s">
        <v>158</v>
      </c>
      <c r="D56" s="108"/>
      <c r="E56" s="106"/>
      <c r="F56" s="107"/>
      <c r="G56" s="108"/>
      <c r="H56" s="106"/>
      <c r="I56" s="107"/>
      <c r="J56" s="108"/>
      <c r="K56" s="106"/>
      <c r="L56" s="107"/>
      <c r="M56" s="108"/>
      <c r="N56" s="106"/>
      <c r="O56" s="107"/>
      <c r="P56" s="108"/>
      <c r="Q56" s="106"/>
      <c r="R56" s="107"/>
      <c r="S56" s="108"/>
      <c r="T56" s="106"/>
      <c r="U56" s="107"/>
      <c r="V56" s="108"/>
      <c r="W56" s="106"/>
      <c r="X56" s="107"/>
      <c r="Y56" s="106"/>
      <c r="Z56" s="106"/>
      <c r="AA56" s="107" t="e">
        <f t="shared" si="32"/>
        <v>#DIV/0!</v>
      </c>
      <c r="AB56" s="108"/>
      <c r="AC56" s="106"/>
      <c r="AD56" s="107"/>
      <c r="AE56" s="108"/>
      <c r="AF56" s="106"/>
      <c r="AG56" s="107"/>
      <c r="AH56" s="108"/>
      <c r="AI56" s="106"/>
      <c r="AJ56" s="107"/>
      <c r="AK56" s="108"/>
      <c r="AL56" s="106"/>
      <c r="AM56" s="107"/>
      <c r="AN56" s="106"/>
      <c r="AO56" s="106"/>
      <c r="AP56" s="107" t="e">
        <f t="shared" si="33"/>
        <v>#DIV/0!</v>
      </c>
    </row>
    <row r="57" spans="2:42">
      <c r="B57" s="26" t="s">
        <v>145</v>
      </c>
      <c r="C57" s="109" t="s">
        <v>147</v>
      </c>
      <c r="D57" s="108"/>
      <c r="E57" s="106"/>
      <c r="F57" s="107"/>
      <c r="G57" s="108"/>
      <c r="H57" s="106"/>
      <c r="I57" s="107"/>
      <c r="J57" s="108"/>
      <c r="K57" s="106"/>
      <c r="L57" s="107"/>
      <c r="M57" s="108"/>
      <c r="N57" s="106"/>
      <c r="O57" s="107"/>
      <c r="P57" s="108"/>
      <c r="Q57" s="106"/>
      <c r="R57" s="107"/>
      <c r="S57" s="108"/>
      <c r="T57" s="106"/>
      <c r="U57" s="107"/>
      <c r="V57" s="108"/>
      <c r="W57" s="106"/>
      <c r="X57" s="107"/>
      <c r="Y57" s="106"/>
      <c r="Z57" s="106"/>
      <c r="AA57" s="107" t="e">
        <f t="shared" si="32"/>
        <v>#DIV/0!</v>
      </c>
      <c r="AB57" s="108"/>
      <c r="AC57" s="106"/>
      <c r="AD57" s="107"/>
      <c r="AE57" s="108"/>
      <c r="AF57" s="106"/>
      <c r="AG57" s="107"/>
      <c r="AH57" s="108"/>
      <c r="AI57" s="106"/>
      <c r="AJ57" s="107"/>
      <c r="AK57" s="108"/>
      <c r="AL57" s="106"/>
      <c r="AM57" s="107"/>
      <c r="AN57" s="106"/>
      <c r="AO57" s="106"/>
      <c r="AP57" s="107" t="e">
        <f t="shared" si="33"/>
        <v>#DIV/0!</v>
      </c>
    </row>
    <row r="58" spans="2:42">
      <c r="B58" s="26" t="s">
        <v>159</v>
      </c>
      <c r="C58" s="109" t="s">
        <v>203</v>
      </c>
      <c r="D58" s="108"/>
      <c r="E58" s="106"/>
      <c r="F58" s="107"/>
      <c r="G58" s="108"/>
      <c r="H58" s="106"/>
      <c r="I58" s="107"/>
      <c r="J58" s="108"/>
      <c r="K58" s="106"/>
      <c r="L58" s="107"/>
      <c r="M58" s="108"/>
      <c r="N58" s="106"/>
      <c r="O58" s="107"/>
      <c r="P58" s="108"/>
      <c r="Q58" s="106"/>
      <c r="R58" s="107"/>
      <c r="S58" s="108"/>
      <c r="T58" s="106"/>
      <c r="U58" s="107"/>
      <c r="V58" s="108"/>
      <c r="W58" s="106"/>
      <c r="X58" s="107"/>
      <c r="Y58" s="106"/>
      <c r="Z58" s="106"/>
      <c r="AA58" s="107" t="e">
        <f t="shared" si="32"/>
        <v>#DIV/0!</v>
      </c>
      <c r="AB58" s="108"/>
      <c r="AC58" s="106"/>
      <c r="AD58" s="107"/>
      <c r="AE58" s="108"/>
      <c r="AF58" s="106"/>
      <c r="AG58" s="107"/>
      <c r="AH58" s="108"/>
      <c r="AI58" s="106"/>
      <c r="AJ58" s="107"/>
      <c r="AK58" s="108"/>
      <c r="AL58" s="106"/>
      <c r="AM58" s="107"/>
      <c r="AN58" s="106"/>
      <c r="AO58" s="106"/>
      <c r="AP58" s="107" t="e">
        <f t="shared" si="33"/>
        <v>#DIV/0!</v>
      </c>
    </row>
    <row r="59" spans="2:42" ht="15" thickBot="1">
      <c r="B59" s="20"/>
      <c r="C59" s="111"/>
      <c r="D59" s="108"/>
      <c r="E59" s="106"/>
      <c r="F59" s="107"/>
      <c r="G59" s="108"/>
      <c r="H59" s="106"/>
      <c r="I59" s="107"/>
      <c r="J59" s="108"/>
      <c r="K59" s="106"/>
      <c r="L59" s="107"/>
      <c r="M59" s="108"/>
      <c r="N59" s="106"/>
      <c r="O59" s="107"/>
      <c r="P59" s="108"/>
      <c r="Q59" s="106"/>
      <c r="R59" s="107"/>
      <c r="S59" s="108"/>
      <c r="T59" s="106"/>
      <c r="U59" s="107"/>
      <c r="V59" s="108"/>
      <c r="W59" s="106"/>
      <c r="X59" s="107"/>
      <c r="Y59" s="106"/>
      <c r="Z59" s="106"/>
      <c r="AA59" s="107"/>
      <c r="AB59" s="108"/>
      <c r="AC59" s="106"/>
      <c r="AD59" s="107"/>
      <c r="AE59" s="108"/>
      <c r="AF59" s="106"/>
      <c r="AG59" s="107"/>
      <c r="AH59" s="108"/>
      <c r="AI59" s="106"/>
      <c r="AJ59" s="107"/>
      <c r="AK59" s="108"/>
      <c r="AL59" s="106"/>
      <c r="AM59" s="107"/>
      <c r="AN59" s="106"/>
      <c r="AO59" s="106"/>
      <c r="AP59" s="107"/>
    </row>
    <row r="60" spans="2:42" ht="15" thickBot="1">
      <c r="B60" s="25" t="s">
        <v>160</v>
      </c>
      <c r="C60" s="51" t="s">
        <v>156</v>
      </c>
      <c r="D60" s="55"/>
      <c r="E60" s="56"/>
      <c r="F60" s="48">
        <f>MAX(F62:F69)</f>
        <v>0</v>
      </c>
      <c r="G60" s="55"/>
      <c r="H60" s="56"/>
      <c r="I60" s="48">
        <f>MAX(I62:I69)</f>
        <v>0</v>
      </c>
      <c r="J60" s="55"/>
      <c r="K60" s="56"/>
      <c r="L60" s="48">
        <f>MAX(L62:L69)</f>
        <v>0</v>
      </c>
      <c r="M60" s="55"/>
      <c r="N60" s="56"/>
      <c r="O60" s="48">
        <f>MAX(O62:O69)</f>
        <v>0</v>
      </c>
      <c r="P60" s="55"/>
      <c r="Q60" s="56"/>
      <c r="R60" s="48">
        <f>MAX(R62:R69)</f>
        <v>0</v>
      </c>
      <c r="S60" s="55"/>
      <c r="T60" s="56"/>
      <c r="U60" s="48">
        <f>MAX(U62:U69)</f>
        <v>0</v>
      </c>
      <c r="V60" s="55"/>
      <c r="W60" s="56"/>
      <c r="X60" s="48">
        <f>MAX(X62:X69)</f>
        <v>0</v>
      </c>
      <c r="Y60" s="56"/>
      <c r="Z60" s="56"/>
      <c r="AA60" s="48">
        <f>MAX(AA62:AA69)</f>
        <v>0</v>
      </c>
      <c r="AB60" s="55"/>
      <c r="AC60" s="56"/>
      <c r="AD60" s="48">
        <f>MAX(AD62:AD69)</f>
        <v>0</v>
      </c>
      <c r="AE60" s="55"/>
      <c r="AF60" s="56"/>
      <c r="AG60" s="48">
        <f>MAX(AG62:AG69)</f>
        <v>0</v>
      </c>
      <c r="AH60" s="55"/>
      <c r="AI60" s="56"/>
      <c r="AJ60" s="48">
        <f>MAX(AJ62:AJ69)</f>
        <v>0</v>
      </c>
      <c r="AK60" s="55"/>
      <c r="AL60" s="56"/>
      <c r="AM60" s="48">
        <f>MAX(AM62:AM69)</f>
        <v>0</v>
      </c>
      <c r="AN60" s="56"/>
      <c r="AO60" s="56"/>
      <c r="AP60" s="48">
        <f>MAX(AP62:AP69)</f>
        <v>0</v>
      </c>
    </row>
    <row r="61" spans="2:42">
      <c r="B61" s="49"/>
      <c r="C61" s="93" t="s">
        <v>115</v>
      </c>
      <c r="D61" s="108"/>
      <c r="E61" s="106"/>
      <c r="F61" s="107"/>
      <c r="G61" s="108"/>
      <c r="H61" s="106"/>
      <c r="I61" s="107"/>
      <c r="J61" s="108"/>
      <c r="K61" s="106"/>
      <c r="L61" s="107"/>
      <c r="M61" s="108"/>
      <c r="N61" s="106"/>
      <c r="O61" s="107"/>
      <c r="P61" s="108"/>
      <c r="Q61" s="106"/>
      <c r="R61" s="107"/>
      <c r="S61" s="108"/>
      <c r="T61" s="106"/>
      <c r="U61" s="107"/>
      <c r="V61" s="108"/>
      <c r="W61" s="106"/>
      <c r="X61" s="107"/>
      <c r="Y61" s="106"/>
      <c r="Z61" s="106"/>
      <c r="AA61" s="107"/>
      <c r="AB61" s="108"/>
      <c r="AC61" s="106"/>
      <c r="AD61" s="107"/>
      <c r="AE61" s="108"/>
      <c r="AF61" s="106"/>
      <c r="AG61" s="107"/>
      <c r="AH61" s="108"/>
      <c r="AI61" s="106"/>
      <c r="AJ61" s="107"/>
      <c r="AK61" s="108"/>
      <c r="AL61" s="106"/>
      <c r="AM61" s="107"/>
      <c r="AN61" s="106"/>
      <c r="AO61" s="106"/>
      <c r="AP61" s="107"/>
    </row>
    <row r="62" spans="2:42">
      <c r="B62" s="26" t="s">
        <v>161</v>
      </c>
      <c r="C62" s="109" t="s">
        <v>204</v>
      </c>
      <c r="D62" s="108"/>
      <c r="E62" s="106"/>
      <c r="F62" s="107"/>
      <c r="G62" s="108"/>
      <c r="H62" s="106"/>
      <c r="I62" s="107"/>
      <c r="J62" s="108"/>
      <c r="K62" s="106"/>
      <c r="L62" s="107"/>
      <c r="M62" s="108"/>
      <c r="N62" s="106"/>
      <c r="O62" s="107"/>
      <c r="P62" s="108"/>
      <c r="Q62" s="106"/>
      <c r="R62" s="107"/>
      <c r="S62" s="108"/>
      <c r="T62" s="106"/>
      <c r="U62" s="107"/>
      <c r="V62" s="108"/>
      <c r="W62" s="106"/>
      <c r="X62" s="107"/>
      <c r="Y62" s="106"/>
      <c r="Z62" s="106"/>
      <c r="AA62" s="107">
        <f>MAX(O62,R62,U62,X62)</f>
        <v>0</v>
      </c>
      <c r="AB62" s="108"/>
      <c r="AC62" s="106"/>
      <c r="AD62" s="107"/>
      <c r="AE62" s="108"/>
      <c r="AF62" s="106"/>
      <c r="AG62" s="107"/>
      <c r="AH62" s="108"/>
      <c r="AI62" s="106"/>
      <c r="AJ62" s="107"/>
      <c r="AK62" s="108"/>
      <c r="AL62" s="106"/>
      <c r="AM62" s="107"/>
      <c r="AN62" s="106"/>
      <c r="AO62" s="106"/>
      <c r="AP62" s="107">
        <f>MAX(AD62,AG62,AJ62,AM62)</f>
        <v>0</v>
      </c>
    </row>
    <row r="63" spans="2:42">
      <c r="B63" s="26" t="s">
        <v>162</v>
      </c>
      <c r="C63" s="109" t="s">
        <v>205</v>
      </c>
      <c r="D63" s="108"/>
      <c r="E63" s="106"/>
      <c r="F63" s="107"/>
      <c r="G63" s="108"/>
      <c r="H63" s="106"/>
      <c r="I63" s="107"/>
      <c r="J63" s="108"/>
      <c r="K63" s="106"/>
      <c r="L63" s="107"/>
      <c r="M63" s="108"/>
      <c r="N63" s="106"/>
      <c r="O63" s="107"/>
      <c r="P63" s="108"/>
      <c r="Q63" s="106"/>
      <c r="R63" s="107"/>
      <c r="S63" s="108"/>
      <c r="T63" s="106"/>
      <c r="U63" s="107"/>
      <c r="V63" s="108"/>
      <c r="W63" s="106"/>
      <c r="X63" s="107"/>
      <c r="Y63" s="106"/>
      <c r="Z63" s="106"/>
      <c r="AA63" s="107">
        <f t="shared" ref="AA63:AA69" si="34">MAX(O63,R63,U63,X63)</f>
        <v>0</v>
      </c>
      <c r="AB63" s="108"/>
      <c r="AC63" s="106"/>
      <c r="AD63" s="107"/>
      <c r="AE63" s="108"/>
      <c r="AF63" s="106"/>
      <c r="AG63" s="107"/>
      <c r="AH63" s="108"/>
      <c r="AI63" s="106"/>
      <c r="AJ63" s="107"/>
      <c r="AK63" s="108"/>
      <c r="AL63" s="106"/>
      <c r="AM63" s="107"/>
      <c r="AN63" s="106"/>
      <c r="AO63" s="106"/>
      <c r="AP63" s="107">
        <f t="shared" ref="AP63:AP69" si="35">MAX(AD63,AG63,AJ63,AM63)</f>
        <v>0</v>
      </c>
    </row>
    <row r="64" spans="2:42">
      <c r="B64" s="26" t="s">
        <v>163</v>
      </c>
      <c r="C64" s="109" t="s">
        <v>206</v>
      </c>
      <c r="D64" s="108"/>
      <c r="E64" s="106"/>
      <c r="F64" s="107"/>
      <c r="G64" s="108"/>
      <c r="H64" s="106"/>
      <c r="I64" s="107"/>
      <c r="J64" s="108"/>
      <c r="K64" s="106"/>
      <c r="L64" s="107"/>
      <c r="M64" s="108"/>
      <c r="N64" s="106"/>
      <c r="O64" s="107"/>
      <c r="P64" s="108"/>
      <c r="Q64" s="106"/>
      <c r="R64" s="107"/>
      <c r="S64" s="108"/>
      <c r="T64" s="106"/>
      <c r="U64" s="107"/>
      <c r="V64" s="108"/>
      <c r="W64" s="106"/>
      <c r="X64" s="107"/>
      <c r="Y64" s="106"/>
      <c r="Z64" s="106"/>
      <c r="AA64" s="107">
        <f t="shared" si="34"/>
        <v>0</v>
      </c>
      <c r="AB64" s="108"/>
      <c r="AC64" s="106"/>
      <c r="AD64" s="107"/>
      <c r="AE64" s="108"/>
      <c r="AF64" s="106"/>
      <c r="AG64" s="107"/>
      <c r="AH64" s="108"/>
      <c r="AI64" s="106"/>
      <c r="AJ64" s="107"/>
      <c r="AK64" s="108"/>
      <c r="AL64" s="106"/>
      <c r="AM64" s="107"/>
      <c r="AN64" s="106"/>
      <c r="AO64" s="106"/>
      <c r="AP64" s="107">
        <f t="shared" si="35"/>
        <v>0</v>
      </c>
    </row>
    <row r="65" spans="2:42">
      <c r="B65" s="26" t="s">
        <v>164</v>
      </c>
      <c r="C65" s="109" t="s">
        <v>207</v>
      </c>
      <c r="D65" s="108"/>
      <c r="E65" s="106"/>
      <c r="F65" s="107"/>
      <c r="G65" s="108"/>
      <c r="H65" s="106"/>
      <c r="I65" s="107"/>
      <c r="J65" s="108"/>
      <c r="K65" s="106"/>
      <c r="L65" s="107"/>
      <c r="M65" s="108"/>
      <c r="N65" s="106"/>
      <c r="O65" s="107"/>
      <c r="P65" s="108"/>
      <c r="Q65" s="106"/>
      <c r="R65" s="107"/>
      <c r="S65" s="108"/>
      <c r="T65" s="106"/>
      <c r="U65" s="107"/>
      <c r="V65" s="108"/>
      <c r="W65" s="106"/>
      <c r="X65" s="107"/>
      <c r="Y65" s="106"/>
      <c r="Z65" s="106"/>
      <c r="AA65" s="107">
        <f t="shared" si="34"/>
        <v>0</v>
      </c>
      <c r="AB65" s="108"/>
      <c r="AC65" s="106"/>
      <c r="AD65" s="107"/>
      <c r="AE65" s="108"/>
      <c r="AF65" s="106"/>
      <c r="AG65" s="107"/>
      <c r="AH65" s="108"/>
      <c r="AI65" s="106"/>
      <c r="AJ65" s="107"/>
      <c r="AK65" s="108"/>
      <c r="AL65" s="106"/>
      <c r="AM65" s="107"/>
      <c r="AN65" s="106"/>
      <c r="AO65" s="106"/>
      <c r="AP65" s="107">
        <f t="shared" si="35"/>
        <v>0</v>
      </c>
    </row>
    <row r="66" spans="2:42">
      <c r="B66" s="26" t="s">
        <v>165</v>
      </c>
      <c r="C66" s="109" t="s">
        <v>130</v>
      </c>
      <c r="D66" s="108"/>
      <c r="E66" s="106"/>
      <c r="F66" s="107"/>
      <c r="G66" s="108"/>
      <c r="H66" s="106"/>
      <c r="I66" s="107"/>
      <c r="J66" s="108"/>
      <c r="K66" s="106"/>
      <c r="L66" s="107"/>
      <c r="M66" s="108"/>
      <c r="N66" s="106"/>
      <c r="O66" s="107"/>
      <c r="P66" s="108"/>
      <c r="Q66" s="106"/>
      <c r="R66" s="107"/>
      <c r="S66" s="108"/>
      <c r="T66" s="106"/>
      <c r="U66" s="107"/>
      <c r="V66" s="108"/>
      <c r="W66" s="106"/>
      <c r="X66" s="107"/>
      <c r="Y66" s="106"/>
      <c r="Z66" s="106"/>
      <c r="AA66" s="107">
        <f t="shared" si="34"/>
        <v>0</v>
      </c>
      <c r="AB66" s="108"/>
      <c r="AC66" s="106"/>
      <c r="AD66" s="107"/>
      <c r="AE66" s="108"/>
      <c r="AF66" s="106"/>
      <c r="AG66" s="107"/>
      <c r="AH66" s="108"/>
      <c r="AI66" s="106"/>
      <c r="AJ66" s="107"/>
      <c r="AK66" s="108"/>
      <c r="AL66" s="106"/>
      <c r="AM66" s="107"/>
      <c r="AN66" s="106"/>
      <c r="AO66" s="106"/>
      <c r="AP66" s="107">
        <f t="shared" si="35"/>
        <v>0</v>
      </c>
    </row>
    <row r="67" spans="2:42">
      <c r="B67" s="26" t="s">
        <v>166</v>
      </c>
      <c r="C67" s="109" t="s">
        <v>158</v>
      </c>
      <c r="D67" s="108"/>
      <c r="E67" s="106"/>
      <c r="F67" s="107"/>
      <c r="G67" s="108"/>
      <c r="H67" s="106"/>
      <c r="I67" s="107"/>
      <c r="J67" s="108"/>
      <c r="K67" s="106"/>
      <c r="L67" s="107"/>
      <c r="M67" s="108"/>
      <c r="N67" s="106"/>
      <c r="O67" s="107"/>
      <c r="P67" s="108"/>
      <c r="Q67" s="106"/>
      <c r="R67" s="107"/>
      <c r="S67" s="108"/>
      <c r="T67" s="106"/>
      <c r="U67" s="107"/>
      <c r="V67" s="108"/>
      <c r="W67" s="106"/>
      <c r="X67" s="107"/>
      <c r="Y67" s="106"/>
      <c r="Z67" s="106"/>
      <c r="AA67" s="107">
        <f t="shared" si="34"/>
        <v>0</v>
      </c>
      <c r="AB67" s="108"/>
      <c r="AC67" s="106"/>
      <c r="AD67" s="107"/>
      <c r="AE67" s="108"/>
      <c r="AF67" s="106"/>
      <c r="AG67" s="107"/>
      <c r="AH67" s="108"/>
      <c r="AI67" s="106"/>
      <c r="AJ67" s="107"/>
      <c r="AK67" s="108"/>
      <c r="AL67" s="106"/>
      <c r="AM67" s="107"/>
      <c r="AN67" s="106"/>
      <c r="AO67" s="106"/>
      <c r="AP67" s="107">
        <f t="shared" si="35"/>
        <v>0</v>
      </c>
    </row>
    <row r="68" spans="2:42">
      <c r="B68" s="26" t="s">
        <v>167</v>
      </c>
      <c r="C68" s="109" t="s">
        <v>147</v>
      </c>
      <c r="D68" s="108"/>
      <c r="E68" s="106"/>
      <c r="F68" s="107"/>
      <c r="G68" s="108"/>
      <c r="H68" s="106"/>
      <c r="I68" s="107"/>
      <c r="J68" s="108"/>
      <c r="K68" s="106"/>
      <c r="L68" s="107"/>
      <c r="M68" s="108"/>
      <c r="N68" s="106"/>
      <c r="O68" s="107"/>
      <c r="P68" s="108"/>
      <c r="Q68" s="106"/>
      <c r="R68" s="107"/>
      <c r="S68" s="108"/>
      <c r="T68" s="106"/>
      <c r="U68" s="107"/>
      <c r="V68" s="108"/>
      <c r="W68" s="106"/>
      <c r="X68" s="107"/>
      <c r="Y68" s="106"/>
      <c r="Z68" s="106"/>
      <c r="AA68" s="107">
        <f t="shared" si="34"/>
        <v>0</v>
      </c>
      <c r="AB68" s="108"/>
      <c r="AC68" s="106"/>
      <c r="AD68" s="107"/>
      <c r="AE68" s="108"/>
      <c r="AF68" s="106"/>
      <c r="AG68" s="107"/>
      <c r="AH68" s="108"/>
      <c r="AI68" s="106"/>
      <c r="AJ68" s="107"/>
      <c r="AK68" s="108"/>
      <c r="AL68" s="106"/>
      <c r="AM68" s="107"/>
      <c r="AN68" s="106"/>
      <c r="AO68" s="106"/>
      <c r="AP68" s="107">
        <f t="shared" si="35"/>
        <v>0</v>
      </c>
    </row>
    <row r="69" spans="2:42">
      <c r="B69" s="26" t="s">
        <v>168</v>
      </c>
      <c r="C69" s="109" t="s">
        <v>203</v>
      </c>
      <c r="D69" s="108"/>
      <c r="E69" s="106"/>
      <c r="F69" s="107"/>
      <c r="G69" s="108"/>
      <c r="H69" s="106"/>
      <c r="I69" s="107"/>
      <c r="J69" s="108"/>
      <c r="K69" s="106"/>
      <c r="L69" s="107"/>
      <c r="M69" s="108"/>
      <c r="N69" s="106"/>
      <c r="O69" s="107"/>
      <c r="P69" s="108"/>
      <c r="Q69" s="106"/>
      <c r="R69" s="107"/>
      <c r="S69" s="108"/>
      <c r="T69" s="106"/>
      <c r="U69" s="107"/>
      <c r="V69" s="108"/>
      <c r="W69" s="106"/>
      <c r="X69" s="107"/>
      <c r="Y69" s="106"/>
      <c r="Z69" s="106"/>
      <c r="AA69" s="107">
        <f t="shared" si="34"/>
        <v>0</v>
      </c>
      <c r="AB69" s="108"/>
      <c r="AC69" s="106"/>
      <c r="AD69" s="107"/>
      <c r="AE69" s="108"/>
      <c r="AF69" s="106"/>
      <c r="AG69" s="107"/>
      <c r="AH69" s="108"/>
      <c r="AI69" s="106"/>
      <c r="AJ69" s="107"/>
      <c r="AK69" s="108"/>
      <c r="AL69" s="106"/>
      <c r="AM69" s="107"/>
      <c r="AN69" s="106"/>
      <c r="AO69" s="106"/>
      <c r="AP69" s="107">
        <f t="shared" si="35"/>
        <v>0</v>
      </c>
    </row>
    <row r="70" spans="2:42" ht="15" thickBot="1">
      <c r="B70" s="20"/>
      <c r="C70" s="112"/>
      <c r="D70" s="113"/>
      <c r="E70" s="114"/>
      <c r="F70" s="107"/>
      <c r="G70" s="113"/>
      <c r="H70" s="114"/>
      <c r="I70" s="107"/>
      <c r="J70" s="113"/>
      <c r="K70" s="114"/>
      <c r="L70" s="107"/>
      <c r="M70" s="113"/>
      <c r="N70" s="114"/>
      <c r="O70" s="107"/>
      <c r="P70" s="113"/>
      <c r="Q70" s="114"/>
      <c r="R70" s="107"/>
      <c r="S70" s="113"/>
      <c r="T70" s="114"/>
      <c r="U70" s="107"/>
      <c r="V70" s="113"/>
      <c r="W70" s="114"/>
      <c r="X70" s="107"/>
      <c r="Y70" s="113"/>
      <c r="Z70" s="114"/>
      <c r="AA70" s="107"/>
      <c r="AB70" s="113"/>
      <c r="AC70" s="114"/>
      <c r="AD70" s="107"/>
      <c r="AE70" s="113"/>
      <c r="AF70" s="114"/>
      <c r="AG70" s="107"/>
      <c r="AH70" s="113"/>
      <c r="AI70" s="114"/>
      <c r="AJ70" s="107"/>
      <c r="AK70" s="113"/>
      <c r="AL70" s="114"/>
      <c r="AM70" s="107"/>
      <c r="AN70" s="113"/>
      <c r="AO70" s="114"/>
      <c r="AP70" s="107"/>
    </row>
    <row r="71" spans="2:42" ht="15" thickBot="1">
      <c r="B71" s="49" t="s">
        <v>40</v>
      </c>
      <c r="C71" s="57" t="s">
        <v>843</v>
      </c>
      <c r="D71" s="46">
        <f>SUM(D72:D75)</f>
        <v>0</v>
      </c>
      <c r="E71" s="47">
        <f>SUM(E72:E75)</f>
        <v>0</v>
      </c>
      <c r="F71" s="48">
        <f>D71+E71</f>
        <v>0</v>
      </c>
      <c r="G71" s="46">
        <f>SUM(G72:G75)</f>
        <v>0</v>
      </c>
      <c r="H71" s="47">
        <f>SUM(H72:H75)</f>
        <v>0</v>
      </c>
      <c r="I71" s="48">
        <f>G71+H71</f>
        <v>0</v>
      </c>
      <c r="J71" s="46">
        <f>SUM(J72:J75)</f>
        <v>0</v>
      </c>
      <c r="K71" s="47">
        <f>SUM(K72:K75)</f>
        <v>0</v>
      </c>
      <c r="L71" s="48">
        <f>J71+K71</f>
        <v>0</v>
      </c>
      <c r="M71" s="46">
        <f>SUM(M72:M75)</f>
        <v>0</v>
      </c>
      <c r="N71" s="47">
        <f>SUM(N72:N75)</f>
        <v>0</v>
      </c>
      <c r="O71" s="48">
        <f>M71+N71</f>
        <v>0</v>
      </c>
      <c r="P71" s="46">
        <f>SUM(P72:P75)</f>
        <v>0</v>
      </c>
      <c r="Q71" s="47">
        <f>SUM(Q72:Q75)</f>
        <v>0</v>
      </c>
      <c r="R71" s="48">
        <f>P71+Q71</f>
        <v>0</v>
      </c>
      <c r="S71" s="46">
        <f>SUM(S72:S75)</f>
        <v>0</v>
      </c>
      <c r="T71" s="47">
        <f>SUM(T72:T75)</f>
        <v>0</v>
      </c>
      <c r="U71" s="48">
        <f>S71+T71</f>
        <v>0</v>
      </c>
      <c r="V71" s="46">
        <f>SUM(V72:V75)</f>
        <v>0</v>
      </c>
      <c r="W71" s="47">
        <f>SUM(W72:W75)</f>
        <v>0</v>
      </c>
      <c r="X71" s="48">
        <f>V71+W71</f>
        <v>0</v>
      </c>
      <c r="Y71" s="46">
        <f>SUM(Y72:Y75)</f>
        <v>0</v>
      </c>
      <c r="Z71" s="47">
        <f>SUM(Z72:Z75)</f>
        <v>0</v>
      </c>
      <c r="AA71" s="48">
        <f>Y71+Z71</f>
        <v>0</v>
      </c>
      <c r="AB71" s="46">
        <f>SUM(AB72:AB75)</f>
        <v>0</v>
      </c>
      <c r="AC71" s="47">
        <f>SUM(AC72:AC75)</f>
        <v>0</v>
      </c>
      <c r="AD71" s="48">
        <f>AB71+AC71</f>
        <v>0</v>
      </c>
      <c r="AE71" s="46">
        <f>SUM(AE72:AE75)</f>
        <v>0</v>
      </c>
      <c r="AF71" s="47">
        <f>SUM(AF72:AF75)</f>
        <v>0</v>
      </c>
      <c r="AG71" s="48">
        <f>AE71+AF71</f>
        <v>0</v>
      </c>
      <c r="AH71" s="46">
        <f>SUM(AH72:AH75)</f>
        <v>0</v>
      </c>
      <c r="AI71" s="47">
        <f>SUM(AI72:AI75)</f>
        <v>0</v>
      </c>
      <c r="AJ71" s="48">
        <f>AH71+AI71</f>
        <v>0</v>
      </c>
      <c r="AK71" s="46">
        <f>SUM(AK72:AK75)</f>
        <v>0</v>
      </c>
      <c r="AL71" s="47">
        <f>SUM(AL72:AL75)</f>
        <v>0</v>
      </c>
      <c r="AM71" s="48">
        <f>AK71+AL71</f>
        <v>0</v>
      </c>
      <c r="AN71" s="46">
        <f>SUM(AN72:AN75)</f>
        <v>0</v>
      </c>
      <c r="AO71" s="47">
        <f>SUM(AO72:AO75)</f>
        <v>0</v>
      </c>
      <c r="AP71" s="48">
        <f>AN71+AO71</f>
        <v>0</v>
      </c>
    </row>
    <row r="72" spans="2:42" s="27" customFormat="1">
      <c r="B72" s="26" t="s">
        <v>90</v>
      </c>
      <c r="C72" s="292" t="s">
        <v>845</v>
      </c>
      <c r="D72" s="114"/>
      <c r="E72" s="114"/>
      <c r="F72" s="107">
        <f>D72+E72</f>
        <v>0</v>
      </c>
      <c r="G72" s="113"/>
      <c r="H72" s="114"/>
      <c r="I72" s="107">
        <f>G72+H72</f>
        <v>0</v>
      </c>
      <c r="J72" s="113"/>
      <c r="K72" s="114"/>
      <c r="L72" s="107">
        <f>J72+K72</f>
        <v>0</v>
      </c>
      <c r="M72" s="113"/>
      <c r="N72" s="114"/>
      <c r="O72" s="107">
        <f>M72+N72</f>
        <v>0</v>
      </c>
      <c r="P72" s="113"/>
      <c r="Q72" s="114"/>
      <c r="R72" s="107">
        <f>P72+Q72</f>
        <v>0</v>
      </c>
      <c r="S72" s="113"/>
      <c r="T72" s="114"/>
      <c r="U72" s="107">
        <f>S72+T72</f>
        <v>0</v>
      </c>
      <c r="V72" s="113"/>
      <c r="W72" s="114"/>
      <c r="X72" s="107">
        <f>V72+W72</f>
        <v>0</v>
      </c>
      <c r="Y72" s="91">
        <f>M72+P72+S72+V72</f>
        <v>0</v>
      </c>
      <c r="Z72" s="89">
        <f>N72+Q72+T72+W72</f>
        <v>0</v>
      </c>
      <c r="AA72" s="107">
        <f>Y72+Z72</f>
        <v>0</v>
      </c>
      <c r="AB72" s="113"/>
      <c r="AC72" s="114"/>
      <c r="AD72" s="107">
        <f>AB72+AC72</f>
        <v>0</v>
      </c>
      <c r="AE72" s="113"/>
      <c r="AF72" s="114"/>
      <c r="AG72" s="107">
        <f>AE72+AF72</f>
        <v>0</v>
      </c>
      <c r="AH72" s="113"/>
      <c r="AI72" s="114"/>
      <c r="AJ72" s="107">
        <f>AH72+AI72</f>
        <v>0</v>
      </c>
      <c r="AK72" s="113"/>
      <c r="AL72" s="114"/>
      <c r="AM72" s="107">
        <f>AK72+AL72</f>
        <v>0</v>
      </c>
      <c r="AN72" s="91">
        <f>AB72+AE72+AH72+AK72</f>
        <v>0</v>
      </c>
      <c r="AO72" s="89">
        <f>AC72+AF72+AI72+AL72</f>
        <v>0</v>
      </c>
      <c r="AP72" s="107">
        <f>AN72+AO72</f>
        <v>0</v>
      </c>
    </row>
    <row r="73" spans="2:42" s="27" customFormat="1">
      <c r="B73" s="294"/>
      <c r="C73" s="290" t="s">
        <v>19</v>
      </c>
      <c r="D73" s="114"/>
      <c r="E73" s="114"/>
      <c r="F73" s="107"/>
      <c r="G73" s="113"/>
      <c r="H73" s="114"/>
      <c r="I73" s="107"/>
      <c r="J73" s="113"/>
      <c r="K73" s="114"/>
      <c r="L73" s="107"/>
      <c r="M73" s="113"/>
      <c r="N73" s="114"/>
      <c r="O73" s="107"/>
      <c r="P73" s="113"/>
      <c r="Q73" s="114"/>
      <c r="R73" s="107"/>
      <c r="S73" s="113"/>
      <c r="T73" s="114"/>
      <c r="U73" s="107"/>
      <c r="V73" s="113"/>
      <c r="W73" s="114"/>
      <c r="X73" s="107"/>
      <c r="Y73" s="113"/>
      <c r="Z73" s="114"/>
      <c r="AA73" s="107"/>
      <c r="AB73" s="113"/>
      <c r="AC73" s="114"/>
      <c r="AD73" s="107"/>
      <c r="AE73" s="113"/>
      <c r="AF73" s="114"/>
      <c r="AG73" s="107"/>
      <c r="AH73" s="113"/>
      <c r="AI73" s="114"/>
      <c r="AJ73" s="107"/>
      <c r="AK73" s="113"/>
      <c r="AL73" s="114"/>
      <c r="AM73" s="107"/>
      <c r="AN73" s="113"/>
      <c r="AO73" s="114"/>
      <c r="AP73" s="107"/>
    </row>
    <row r="74" spans="2:42" s="27" customFormat="1">
      <c r="B74" s="294" t="s">
        <v>847</v>
      </c>
      <c r="C74" s="291" t="s">
        <v>233</v>
      </c>
      <c r="D74" s="114"/>
      <c r="E74" s="114"/>
      <c r="F74" s="107">
        <f>D74+E74</f>
        <v>0</v>
      </c>
      <c r="G74" s="113"/>
      <c r="H74" s="114"/>
      <c r="I74" s="107">
        <v>0</v>
      </c>
      <c r="J74" s="113"/>
      <c r="K74" s="114"/>
      <c r="L74" s="107">
        <v>0</v>
      </c>
      <c r="M74" s="113"/>
      <c r="N74" s="114"/>
      <c r="O74" s="107">
        <f>M74+N74</f>
        <v>0</v>
      </c>
      <c r="P74" s="113"/>
      <c r="Q74" s="114"/>
      <c r="R74" s="107">
        <f>P74+Q74</f>
        <v>0</v>
      </c>
      <c r="S74" s="113"/>
      <c r="T74" s="114"/>
      <c r="U74" s="107">
        <f>S74+T74</f>
        <v>0</v>
      </c>
      <c r="V74" s="113"/>
      <c r="W74" s="114"/>
      <c r="X74" s="107">
        <f>V74+W74</f>
        <v>0</v>
      </c>
      <c r="Y74" s="91"/>
      <c r="Z74" s="89"/>
      <c r="AA74" s="107">
        <f>Y74+Z74</f>
        <v>0</v>
      </c>
      <c r="AB74" s="113"/>
      <c r="AC74" s="114"/>
      <c r="AD74" s="107">
        <v>0</v>
      </c>
      <c r="AE74" s="113"/>
      <c r="AF74" s="114"/>
      <c r="AG74" s="107">
        <v>0</v>
      </c>
      <c r="AH74" s="113"/>
      <c r="AI74" s="114"/>
      <c r="AJ74" s="107">
        <v>0</v>
      </c>
      <c r="AK74" s="113"/>
      <c r="AL74" s="114"/>
      <c r="AM74" s="107">
        <f>AK74+AL74</f>
        <v>0</v>
      </c>
      <c r="AN74" s="91"/>
      <c r="AO74" s="89"/>
      <c r="AP74" s="107">
        <f>AN74+AO74</f>
        <v>0</v>
      </c>
    </row>
    <row r="75" spans="2:42">
      <c r="B75" s="26" t="s">
        <v>91</v>
      </c>
      <c r="C75" s="233" t="s">
        <v>844</v>
      </c>
      <c r="D75" s="114"/>
      <c r="E75" s="114"/>
      <c r="F75" s="107">
        <f>D75+E75</f>
        <v>0</v>
      </c>
      <c r="G75" s="113"/>
      <c r="H75" s="114"/>
      <c r="I75" s="107">
        <f>G75+H75</f>
        <v>0</v>
      </c>
      <c r="J75" s="113"/>
      <c r="K75" s="114"/>
      <c r="L75" s="107">
        <f>J75+K75</f>
        <v>0</v>
      </c>
      <c r="M75" s="113"/>
      <c r="N75" s="114"/>
      <c r="O75" s="107">
        <f>M75+N75</f>
        <v>0</v>
      </c>
      <c r="P75" s="113"/>
      <c r="Q75" s="114"/>
      <c r="R75" s="107">
        <f>P75+Q75</f>
        <v>0</v>
      </c>
      <c r="S75" s="113"/>
      <c r="T75" s="114"/>
      <c r="U75" s="107">
        <f>S75+T75</f>
        <v>0</v>
      </c>
      <c r="V75" s="113"/>
      <c r="W75" s="114"/>
      <c r="X75" s="107">
        <f>V75+W75</f>
        <v>0</v>
      </c>
      <c r="Y75" s="91">
        <f>M75+P75+S75+V75</f>
        <v>0</v>
      </c>
      <c r="Z75" s="89">
        <f>N75+Q75+T75+W75</f>
        <v>0</v>
      </c>
      <c r="AA75" s="107">
        <f>Y75+Z75</f>
        <v>0</v>
      </c>
      <c r="AB75" s="113"/>
      <c r="AC75" s="114"/>
      <c r="AD75" s="107">
        <f>AB75+AC75</f>
        <v>0</v>
      </c>
      <c r="AE75" s="113"/>
      <c r="AF75" s="114"/>
      <c r="AG75" s="107">
        <f>AE75+AF75</f>
        <v>0</v>
      </c>
      <c r="AH75" s="113"/>
      <c r="AI75" s="114"/>
      <c r="AJ75" s="107">
        <f>AH75+AI75</f>
        <v>0</v>
      </c>
      <c r="AK75" s="113"/>
      <c r="AL75" s="114"/>
      <c r="AM75" s="107">
        <f>AK75+AL75</f>
        <v>0</v>
      </c>
      <c r="AN75" s="91">
        <f>AB75+AE75+AH75+AK75</f>
        <v>0</v>
      </c>
      <c r="AO75" s="89">
        <f>AC75+AF75+AI75+AL75</f>
        <v>0</v>
      </c>
      <c r="AP75" s="107">
        <f>AN75+AO75</f>
        <v>0</v>
      </c>
    </row>
    <row r="76" spans="2:42" ht="15" thickBot="1">
      <c r="B76" s="293"/>
      <c r="C76" s="116"/>
      <c r="D76" s="114"/>
      <c r="E76" s="114"/>
      <c r="F76" s="107"/>
      <c r="G76" s="113"/>
      <c r="H76" s="114"/>
      <c r="I76" s="107"/>
      <c r="J76" s="113"/>
      <c r="K76" s="114"/>
      <c r="L76" s="107"/>
      <c r="M76" s="113"/>
      <c r="N76" s="114"/>
      <c r="O76" s="107"/>
      <c r="P76" s="113"/>
      <c r="Q76" s="114"/>
      <c r="R76" s="107"/>
      <c r="S76" s="113"/>
      <c r="T76" s="114"/>
      <c r="U76" s="107"/>
      <c r="V76" s="113"/>
      <c r="W76" s="114"/>
      <c r="X76" s="107"/>
      <c r="Y76" s="91"/>
      <c r="Z76" s="89"/>
      <c r="AA76" s="107"/>
      <c r="AB76" s="113"/>
      <c r="AC76" s="114"/>
      <c r="AD76" s="107"/>
      <c r="AE76" s="113"/>
      <c r="AF76" s="114"/>
      <c r="AG76" s="107"/>
      <c r="AH76" s="113"/>
      <c r="AI76" s="114"/>
      <c r="AJ76" s="107"/>
      <c r="AK76" s="113"/>
      <c r="AL76" s="114"/>
      <c r="AM76" s="107"/>
      <c r="AN76" s="91"/>
      <c r="AO76" s="89"/>
      <c r="AP76" s="107"/>
    </row>
    <row r="77" spans="2:42" ht="15" thickBot="1">
      <c r="B77" s="49" t="s">
        <v>42</v>
      </c>
      <c r="C77" s="57" t="s">
        <v>92</v>
      </c>
      <c r="D77" s="52"/>
      <c r="E77" s="53"/>
      <c r="F77" s="48">
        <f>F78+F79</f>
        <v>0</v>
      </c>
      <c r="G77" s="52"/>
      <c r="H77" s="53"/>
      <c r="I77" s="48">
        <f>I78+I79</f>
        <v>0</v>
      </c>
      <c r="J77" s="52"/>
      <c r="K77" s="53"/>
      <c r="L77" s="48">
        <f>L78+L79</f>
        <v>0</v>
      </c>
      <c r="M77" s="52"/>
      <c r="N77" s="53"/>
      <c r="O77" s="48">
        <f>O78+O79</f>
        <v>0</v>
      </c>
      <c r="P77" s="52"/>
      <c r="Q77" s="53"/>
      <c r="R77" s="48">
        <f>R78+R79</f>
        <v>0</v>
      </c>
      <c r="S77" s="52"/>
      <c r="T77" s="53"/>
      <c r="U77" s="48">
        <f>U78+U79</f>
        <v>0</v>
      </c>
      <c r="V77" s="52"/>
      <c r="W77" s="53"/>
      <c r="X77" s="48">
        <f>X78+X79</f>
        <v>0</v>
      </c>
      <c r="Y77" s="52"/>
      <c r="Z77" s="53"/>
      <c r="AA77" s="48">
        <f>AA78+AA79</f>
        <v>0</v>
      </c>
      <c r="AB77" s="52"/>
      <c r="AC77" s="53"/>
      <c r="AD77" s="48">
        <f>AD78+AD79</f>
        <v>0</v>
      </c>
      <c r="AE77" s="52"/>
      <c r="AF77" s="53"/>
      <c r="AG77" s="48">
        <f>AG78+AG79</f>
        <v>0</v>
      </c>
      <c r="AH77" s="52"/>
      <c r="AI77" s="53"/>
      <c r="AJ77" s="48">
        <f>AJ78+AJ79</f>
        <v>0</v>
      </c>
      <c r="AK77" s="52"/>
      <c r="AL77" s="53"/>
      <c r="AM77" s="48">
        <f>AM78+AM79</f>
        <v>0</v>
      </c>
      <c r="AN77" s="52"/>
      <c r="AO77" s="53"/>
      <c r="AP77" s="48">
        <f>AP78+AP79</f>
        <v>0</v>
      </c>
    </row>
    <row r="78" spans="2:42">
      <c r="B78" s="20" t="s">
        <v>44</v>
      </c>
      <c r="C78" s="112" t="s">
        <v>93</v>
      </c>
      <c r="D78" s="117"/>
      <c r="E78" s="118"/>
      <c r="F78" s="107">
        <f>D78+E78</f>
        <v>0</v>
      </c>
      <c r="G78" s="117"/>
      <c r="H78" s="118"/>
      <c r="I78" s="107">
        <f>G78+H78</f>
        <v>0</v>
      </c>
      <c r="J78" s="117"/>
      <c r="K78" s="118"/>
      <c r="L78" s="107">
        <f>J78+K78</f>
        <v>0</v>
      </c>
      <c r="M78" s="117"/>
      <c r="N78" s="118"/>
      <c r="O78" s="107">
        <f>M78+N78</f>
        <v>0</v>
      </c>
      <c r="P78" s="117"/>
      <c r="Q78" s="118"/>
      <c r="R78" s="107">
        <f>P78+Q78</f>
        <v>0</v>
      </c>
      <c r="S78" s="117"/>
      <c r="T78" s="118"/>
      <c r="U78" s="107">
        <f>S78+T78</f>
        <v>0</v>
      </c>
      <c r="V78" s="117"/>
      <c r="W78" s="118"/>
      <c r="X78" s="107">
        <f>V78+W78</f>
        <v>0</v>
      </c>
      <c r="Y78" s="117">
        <f>M78+P78+S78+V78</f>
        <v>0</v>
      </c>
      <c r="Z78" s="118">
        <f>N78+Q78+T78+W78</f>
        <v>0</v>
      </c>
      <c r="AA78" s="107">
        <f>Y78+Z78</f>
        <v>0</v>
      </c>
      <c r="AB78" s="117"/>
      <c r="AC78" s="118"/>
      <c r="AD78" s="107">
        <f>AB78+AC78</f>
        <v>0</v>
      </c>
      <c r="AE78" s="117"/>
      <c r="AF78" s="118"/>
      <c r="AG78" s="107">
        <f>AE78+AF78</f>
        <v>0</v>
      </c>
      <c r="AH78" s="117"/>
      <c r="AI78" s="118"/>
      <c r="AJ78" s="107">
        <f>AH78+AI78</f>
        <v>0</v>
      </c>
      <c r="AK78" s="117"/>
      <c r="AL78" s="118"/>
      <c r="AM78" s="107">
        <f>AK78+AL78</f>
        <v>0</v>
      </c>
      <c r="AN78" s="117">
        <f>AB78+AE78+AH78+AK78</f>
        <v>0</v>
      </c>
      <c r="AO78" s="118">
        <f>AC78+AF78+AI78+AL78</f>
        <v>0</v>
      </c>
      <c r="AP78" s="107">
        <f>AN78+AO78</f>
        <v>0</v>
      </c>
    </row>
    <row r="79" spans="2:42">
      <c r="B79" s="20" t="s">
        <v>45</v>
      </c>
      <c r="C79" s="112" t="s">
        <v>94</v>
      </c>
      <c r="D79" s="119"/>
      <c r="E79" s="120"/>
      <c r="F79" s="107"/>
      <c r="G79" s="119"/>
      <c r="H79" s="120"/>
      <c r="I79" s="107"/>
      <c r="J79" s="119"/>
      <c r="K79" s="120"/>
      <c r="L79" s="107"/>
      <c r="M79" s="119"/>
      <c r="N79" s="120"/>
      <c r="O79" s="107"/>
      <c r="P79" s="119"/>
      <c r="Q79" s="120"/>
      <c r="R79" s="107"/>
      <c r="S79" s="119"/>
      <c r="T79" s="120"/>
      <c r="U79" s="107"/>
      <c r="V79" s="119"/>
      <c r="W79" s="120"/>
      <c r="X79" s="107"/>
      <c r="Y79" s="119"/>
      <c r="Z79" s="120"/>
      <c r="AA79" s="107">
        <f>O79+R79+U79+X79</f>
        <v>0</v>
      </c>
      <c r="AB79" s="119"/>
      <c r="AC79" s="120"/>
      <c r="AD79" s="107"/>
      <c r="AE79" s="119"/>
      <c r="AF79" s="120"/>
      <c r="AG79" s="107"/>
      <c r="AH79" s="119"/>
      <c r="AI79" s="120"/>
      <c r="AJ79" s="107"/>
      <c r="AK79" s="119"/>
      <c r="AL79" s="120"/>
      <c r="AM79" s="107"/>
      <c r="AN79" s="119"/>
      <c r="AO79" s="120"/>
      <c r="AP79" s="107">
        <f>AD79+AG79+AJ79+AM79</f>
        <v>0</v>
      </c>
    </row>
    <row r="80" spans="2:42" ht="15" thickBot="1">
      <c r="B80" s="20"/>
      <c r="C80" s="112"/>
      <c r="D80" s="113"/>
      <c r="E80" s="114"/>
      <c r="F80" s="107"/>
      <c r="G80" s="113"/>
      <c r="H80" s="114"/>
      <c r="I80" s="107"/>
      <c r="J80" s="113"/>
      <c r="K80" s="114"/>
      <c r="L80" s="107"/>
      <c r="M80" s="113"/>
      <c r="N80" s="114"/>
      <c r="O80" s="107"/>
      <c r="P80" s="113"/>
      <c r="Q80" s="114"/>
      <c r="R80" s="107"/>
      <c r="S80" s="113"/>
      <c r="T80" s="114"/>
      <c r="U80" s="107"/>
      <c r="V80" s="113"/>
      <c r="W80" s="114"/>
      <c r="X80" s="107"/>
      <c r="Y80" s="113"/>
      <c r="Z80" s="114"/>
      <c r="AA80" s="107"/>
      <c r="AB80" s="113"/>
      <c r="AC80" s="114"/>
      <c r="AD80" s="107"/>
      <c r="AE80" s="113"/>
      <c r="AF80" s="114"/>
      <c r="AG80" s="107"/>
      <c r="AH80" s="113"/>
      <c r="AI80" s="114"/>
      <c r="AJ80" s="107"/>
      <c r="AK80" s="113"/>
      <c r="AL80" s="114"/>
      <c r="AM80" s="107"/>
      <c r="AN80" s="113"/>
      <c r="AO80" s="114"/>
      <c r="AP80" s="107"/>
    </row>
    <row r="81" spans="2:42" ht="15" thickBot="1">
      <c r="B81" s="49" t="s">
        <v>46</v>
      </c>
      <c r="C81" s="58" t="s">
        <v>241</v>
      </c>
      <c r="D81" s="59">
        <f>D82+D86</f>
        <v>0</v>
      </c>
      <c r="E81" s="60">
        <f>E82+E86</f>
        <v>0</v>
      </c>
      <c r="F81" s="61">
        <f>D81+E81</f>
        <v>0</v>
      </c>
      <c r="G81" s="59">
        <f>G82+G86</f>
        <v>0</v>
      </c>
      <c r="H81" s="60">
        <f>H82+H86</f>
        <v>0</v>
      </c>
      <c r="I81" s="61">
        <f>G81+H81</f>
        <v>0</v>
      </c>
      <c r="J81" s="59">
        <f>J82+J86</f>
        <v>0</v>
      </c>
      <c r="K81" s="60">
        <f>K82+K86</f>
        <v>0</v>
      </c>
      <c r="L81" s="61">
        <f>J81+K81</f>
        <v>0</v>
      </c>
      <c r="M81" s="59">
        <f>M82+M86</f>
        <v>0</v>
      </c>
      <c r="N81" s="60">
        <f>N82+N86</f>
        <v>0</v>
      </c>
      <c r="O81" s="61">
        <f>M81+N81</f>
        <v>0</v>
      </c>
      <c r="P81" s="59">
        <f>P82+P86</f>
        <v>0</v>
      </c>
      <c r="Q81" s="60">
        <f>Q82+Q86</f>
        <v>0</v>
      </c>
      <c r="R81" s="61">
        <f>P81+Q81</f>
        <v>0</v>
      </c>
      <c r="S81" s="59">
        <f>S82+S86</f>
        <v>0</v>
      </c>
      <c r="T81" s="60">
        <f>T82+T86</f>
        <v>0</v>
      </c>
      <c r="U81" s="61">
        <f>S81+T81</f>
        <v>0</v>
      </c>
      <c r="V81" s="59">
        <f>V82+V86</f>
        <v>0</v>
      </c>
      <c r="W81" s="60">
        <f>W82+W86</f>
        <v>0</v>
      </c>
      <c r="X81" s="61">
        <f>V81+W81</f>
        <v>0</v>
      </c>
      <c r="Y81" s="59">
        <f>Y82+Y86</f>
        <v>0</v>
      </c>
      <c r="Z81" s="60">
        <f>Z82+Z86</f>
        <v>0</v>
      </c>
      <c r="AA81" s="61">
        <f>Y81+Z81</f>
        <v>0</v>
      </c>
      <c r="AB81" s="59">
        <f>AB82+AB86</f>
        <v>0</v>
      </c>
      <c r="AC81" s="60">
        <f>AC82+AC86</f>
        <v>0</v>
      </c>
      <c r="AD81" s="61">
        <f>AB81+AC81</f>
        <v>0</v>
      </c>
      <c r="AE81" s="59">
        <f>AE82+AE86</f>
        <v>0</v>
      </c>
      <c r="AF81" s="60">
        <f>AF82+AF86</f>
        <v>0</v>
      </c>
      <c r="AG81" s="61">
        <f>AE81+AF81</f>
        <v>0</v>
      </c>
      <c r="AH81" s="59">
        <f>AH82+AH86</f>
        <v>0</v>
      </c>
      <c r="AI81" s="60">
        <f>AI82+AI86</f>
        <v>0</v>
      </c>
      <c r="AJ81" s="61">
        <f>AH81+AI81</f>
        <v>0</v>
      </c>
      <c r="AK81" s="59">
        <f>AK82+AK86</f>
        <v>0</v>
      </c>
      <c r="AL81" s="60">
        <f>AL82+AL86</f>
        <v>0</v>
      </c>
      <c r="AM81" s="61">
        <f>AK81+AL81</f>
        <v>0</v>
      </c>
      <c r="AN81" s="59">
        <f>AN82+AN86</f>
        <v>0</v>
      </c>
      <c r="AO81" s="60">
        <f>AO82+AO86</f>
        <v>0</v>
      </c>
      <c r="AP81" s="61">
        <f>AN81+AO81</f>
        <v>0</v>
      </c>
    </row>
    <row r="82" spans="2:42">
      <c r="B82" s="28" t="s">
        <v>95</v>
      </c>
      <c r="C82" s="121" t="s">
        <v>96</v>
      </c>
      <c r="D82" s="122">
        <f>D84+D85</f>
        <v>0</v>
      </c>
      <c r="E82" s="123">
        <f>E84+E85</f>
        <v>0</v>
      </c>
      <c r="F82" s="124">
        <f>D82+E82</f>
        <v>0</v>
      </c>
      <c r="G82" s="122">
        <f>G84+G85</f>
        <v>0</v>
      </c>
      <c r="H82" s="123">
        <f>H84+H85</f>
        <v>0</v>
      </c>
      <c r="I82" s="124">
        <f>G82+H82</f>
        <v>0</v>
      </c>
      <c r="J82" s="122">
        <f>J84+J85</f>
        <v>0</v>
      </c>
      <c r="K82" s="123">
        <f>K84+K85</f>
        <v>0</v>
      </c>
      <c r="L82" s="124">
        <f>J82+K82</f>
        <v>0</v>
      </c>
      <c r="M82" s="122">
        <f>M84+M85</f>
        <v>0</v>
      </c>
      <c r="N82" s="123">
        <f>N84+N85</f>
        <v>0</v>
      </c>
      <c r="O82" s="124">
        <f>M82+N82</f>
        <v>0</v>
      </c>
      <c r="P82" s="122">
        <f>P84+P85</f>
        <v>0</v>
      </c>
      <c r="Q82" s="123">
        <f>Q84+Q85</f>
        <v>0</v>
      </c>
      <c r="R82" s="124">
        <f>P82+Q82</f>
        <v>0</v>
      </c>
      <c r="S82" s="122">
        <f>S84+S85</f>
        <v>0</v>
      </c>
      <c r="T82" s="123">
        <f>T84+T85</f>
        <v>0</v>
      </c>
      <c r="U82" s="124">
        <f>S82+T82</f>
        <v>0</v>
      </c>
      <c r="V82" s="122">
        <f>V84+V85</f>
        <v>0</v>
      </c>
      <c r="W82" s="123">
        <f>W84+W85</f>
        <v>0</v>
      </c>
      <c r="X82" s="124">
        <f>V82+W82</f>
        <v>0</v>
      </c>
      <c r="Y82" s="122">
        <f>Y84+Y85</f>
        <v>0</v>
      </c>
      <c r="Z82" s="123">
        <f>Z84+Z85</f>
        <v>0</v>
      </c>
      <c r="AA82" s="124">
        <f>Y82+Z82</f>
        <v>0</v>
      </c>
      <c r="AB82" s="122">
        <f>AB84+AB85</f>
        <v>0</v>
      </c>
      <c r="AC82" s="123">
        <f>AC84+AC85</f>
        <v>0</v>
      </c>
      <c r="AD82" s="124">
        <f>AB82+AC82</f>
        <v>0</v>
      </c>
      <c r="AE82" s="122">
        <f>AE84+AE85</f>
        <v>0</v>
      </c>
      <c r="AF82" s="123">
        <f>AF84+AF85</f>
        <v>0</v>
      </c>
      <c r="AG82" s="124">
        <f>AE82+AF82</f>
        <v>0</v>
      </c>
      <c r="AH82" s="122">
        <f>AH84+AH85</f>
        <v>0</v>
      </c>
      <c r="AI82" s="123">
        <f>AI84+AI85</f>
        <v>0</v>
      </c>
      <c r="AJ82" s="124">
        <f>AH82+AI82</f>
        <v>0</v>
      </c>
      <c r="AK82" s="122">
        <f>AK84+AK85</f>
        <v>0</v>
      </c>
      <c r="AL82" s="123">
        <f>AL84+AL85</f>
        <v>0</v>
      </c>
      <c r="AM82" s="124">
        <f>AK82+AL82</f>
        <v>0</v>
      </c>
      <c r="AN82" s="122">
        <f>AN84+AN85</f>
        <v>0</v>
      </c>
      <c r="AO82" s="123">
        <f>AO84+AO85</f>
        <v>0</v>
      </c>
      <c r="AP82" s="124">
        <f>AN82+AO82</f>
        <v>0</v>
      </c>
    </row>
    <row r="83" spans="2:42">
      <c r="B83" s="20"/>
      <c r="C83" s="93" t="s">
        <v>19</v>
      </c>
      <c r="D83" s="91"/>
      <c r="E83" s="89"/>
      <c r="F83" s="100"/>
      <c r="G83" s="91"/>
      <c r="H83" s="89"/>
      <c r="I83" s="100"/>
      <c r="J83" s="91"/>
      <c r="K83" s="89"/>
      <c r="L83" s="100"/>
      <c r="M83" s="91"/>
      <c r="N83" s="89"/>
      <c r="O83" s="100"/>
      <c r="P83" s="91"/>
      <c r="Q83" s="89"/>
      <c r="R83" s="100"/>
      <c r="S83" s="91"/>
      <c r="T83" s="89"/>
      <c r="U83" s="100"/>
      <c r="V83" s="91"/>
      <c r="W83" s="89"/>
      <c r="X83" s="100"/>
      <c r="Y83" s="91"/>
      <c r="Z83" s="89"/>
      <c r="AA83" s="100"/>
      <c r="AB83" s="91"/>
      <c r="AC83" s="89"/>
      <c r="AD83" s="100"/>
      <c r="AE83" s="91"/>
      <c r="AF83" s="89"/>
      <c r="AG83" s="100"/>
      <c r="AH83" s="91"/>
      <c r="AI83" s="89"/>
      <c r="AJ83" s="100"/>
      <c r="AK83" s="91"/>
      <c r="AL83" s="89"/>
      <c r="AM83" s="100"/>
      <c r="AN83" s="91"/>
      <c r="AO83" s="89"/>
      <c r="AP83" s="100"/>
    </row>
    <row r="84" spans="2:42">
      <c r="B84" s="20" t="s">
        <v>100</v>
      </c>
      <c r="C84" s="93" t="s">
        <v>98</v>
      </c>
      <c r="D84" s="91"/>
      <c r="E84" s="89"/>
      <c r="F84" s="107">
        <f>D84+E84</f>
        <v>0</v>
      </c>
      <c r="G84" s="91"/>
      <c r="H84" s="89"/>
      <c r="I84" s="107">
        <f>G84+H84</f>
        <v>0</v>
      </c>
      <c r="J84" s="91"/>
      <c r="K84" s="89"/>
      <c r="L84" s="107">
        <f>J84+K84</f>
        <v>0</v>
      </c>
      <c r="M84" s="91"/>
      <c r="N84" s="89"/>
      <c r="O84" s="107">
        <f>M84+N84</f>
        <v>0</v>
      </c>
      <c r="P84" s="91"/>
      <c r="Q84" s="89"/>
      <c r="R84" s="107">
        <f>P84+Q84</f>
        <v>0</v>
      </c>
      <c r="S84" s="91"/>
      <c r="T84" s="89"/>
      <c r="U84" s="107">
        <f>S84+T84</f>
        <v>0</v>
      </c>
      <c r="V84" s="91"/>
      <c r="W84" s="89"/>
      <c r="X84" s="107">
        <f>V84+W84</f>
        <v>0</v>
      </c>
      <c r="Y84" s="91">
        <f>M84+P84+S84+V84</f>
        <v>0</v>
      </c>
      <c r="Z84" s="89">
        <f>N84+Q84+T84+W84</f>
        <v>0</v>
      </c>
      <c r="AA84" s="107">
        <f>Y84+Z84</f>
        <v>0</v>
      </c>
      <c r="AB84" s="91"/>
      <c r="AC84" s="89"/>
      <c r="AD84" s="107">
        <f>AB84+AC84</f>
        <v>0</v>
      </c>
      <c r="AE84" s="91"/>
      <c r="AF84" s="89"/>
      <c r="AG84" s="107">
        <f>AE84+AF84</f>
        <v>0</v>
      </c>
      <c r="AH84" s="91"/>
      <c r="AI84" s="89"/>
      <c r="AJ84" s="107">
        <f>AH84+AI84</f>
        <v>0</v>
      </c>
      <c r="AK84" s="91"/>
      <c r="AL84" s="89"/>
      <c r="AM84" s="107">
        <f>AK84+AL84</f>
        <v>0</v>
      </c>
      <c r="AN84" s="91">
        <f>AB84+AE84+AH84+AK84</f>
        <v>0</v>
      </c>
      <c r="AO84" s="89">
        <f>AC84+AF84+AI84+AL84</f>
        <v>0</v>
      </c>
      <c r="AP84" s="107">
        <f>AN84+AO84</f>
        <v>0</v>
      </c>
    </row>
    <row r="85" spans="2:42" ht="15" thickBot="1">
      <c r="B85" s="20" t="s">
        <v>101</v>
      </c>
      <c r="C85" s="93" t="s">
        <v>97</v>
      </c>
      <c r="D85" s="91"/>
      <c r="E85" s="89"/>
      <c r="F85" s="107">
        <f>D85+E85</f>
        <v>0</v>
      </c>
      <c r="G85" s="91"/>
      <c r="H85" s="89"/>
      <c r="I85" s="107">
        <f>G85+H85</f>
        <v>0</v>
      </c>
      <c r="J85" s="91"/>
      <c r="K85" s="89"/>
      <c r="L85" s="107">
        <f>J85+K85</f>
        <v>0</v>
      </c>
      <c r="M85" s="91"/>
      <c r="N85" s="89"/>
      <c r="O85" s="107">
        <f>M85+N85</f>
        <v>0</v>
      </c>
      <c r="P85" s="91"/>
      <c r="Q85" s="89"/>
      <c r="R85" s="107">
        <f>P85+Q85</f>
        <v>0</v>
      </c>
      <c r="S85" s="91"/>
      <c r="T85" s="89"/>
      <c r="U85" s="107">
        <f>S85+T85</f>
        <v>0</v>
      </c>
      <c r="V85" s="91"/>
      <c r="W85" s="89"/>
      <c r="X85" s="107">
        <f>V85+W85</f>
        <v>0</v>
      </c>
      <c r="Y85" s="91">
        <f>M85+P85+S85+V85</f>
        <v>0</v>
      </c>
      <c r="Z85" s="89">
        <f>N85+Q85+T85+W85</f>
        <v>0</v>
      </c>
      <c r="AA85" s="107">
        <f>Y85+Z85</f>
        <v>0</v>
      </c>
      <c r="AB85" s="91"/>
      <c r="AC85" s="89"/>
      <c r="AD85" s="107">
        <f>AB85+AC85</f>
        <v>0</v>
      </c>
      <c r="AE85" s="91"/>
      <c r="AF85" s="89"/>
      <c r="AG85" s="107">
        <f>AE85+AF85</f>
        <v>0</v>
      </c>
      <c r="AH85" s="91"/>
      <c r="AI85" s="89"/>
      <c r="AJ85" s="107">
        <f>AH85+AI85</f>
        <v>0</v>
      </c>
      <c r="AK85" s="91"/>
      <c r="AL85" s="89"/>
      <c r="AM85" s="107">
        <f>AK85+AL85</f>
        <v>0</v>
      </c>
      <c r="AN85" s="91">
        <f>AB85+AE85+AH85+AK85</f>
        <v>0</v>
      </c>
      <c r="AO85" s="89">
        <f>AC85+AF85+AI85+AL85</f>
        <v>0</v>
      </c>
      <c r="AP85" s="107">
        <f>AN85+AO85</f>
        <v>0</v>
      </c>
    </row>
    <row r="86" spans="2:42">
      <c r="B86" s="28" t="s">
        <v>99</v>
      </c>
      <c r="C86" s="121" t="s">
        <v>102</v>
      </c>
      <c r="D86" s="122">
        <f>D88+D89</f>
        <v>0</v>
      </c>
      <c r="E86" s="123">
        <f>E88+E89</f>
        <v>0</v>
      </c>
      <c r="F86" s="124">
        <f>D86+E86</f>
        <v>0</v>
      </c>
      <c r="G86" s="122">
        <f>G88+G89</f>
        <v>0</v>
      </c>
      <c r="H86" s="123">
        <f>H88+H89</f>
        <v>0</v>
      </c>
      <c r="I86" s="124">
        <f>G86+H86</f>
        <v>0</v>
      </c>
      <c r="J86" s="122">
        <f>J88+J89</f>
        <v>0</v>
      </c>
      <c r="K86" s="123">
        <f>K88+K89</f>
        <v>0</v>
      </c>
      <c r="L86" s="124">
        <f>J86+K86</f>
        <v>0</v>
      </c>
      <c r="M86" s="122">
        <f>M88+M89</f>
        <v>0</v>
      </c>
      <c r="N86" s="123">
        <f>N88+N89</f>
        <v>0</v>
      </c>
      <c r="O86" s="124">
        <f>M86+N86</f>
        <v>0</v>
      </c>
      <c r="P86" s="122">
        <f>P88+P89</f>
        <v>0</v>
      </c>
      <c r="Q86" s="123">
        <f>Q88+Q89</f>
        <v>0</v>
      </c>
      <c r="R86" s="124">
        <f>P86+Q86</f>
        <v>0</v>
      </c>
      <c r="S86" s="122">
        <f>S88+S89</f>
        <v>0</v>
      </c>
      <c r="T86" s="123">
        <f>T88+T89</f>
        <v>0</v>
      </c>
      <c r="U86" s="124">
        <f>S86+T86</f>
        <v>0</v>
      </c>
      <c r="V86" s="122">
        <f>V88+V89</f>
        <v>0</v>
      </c>
      <c r="W86" s="123">
        <f>W88+W89</f>
        <v>0</v>
      </c>
      <c r="X86" s="124">
        <f>V86+W86</f>
        <v>0</v>
      </c>
      <c r="Y86" s="122">
        <f>Y88+Y89</f>
        <v>0</v>
      </c>
      <c r="Z86" s="123">
        <f>Z88+Z89</f>
        <v>0</v>
      </c>
      <c r="AA86" s="124">
        <f>Y86+Z86</f>
        <v>0</v>
      </c>
      <c r="AB86" s="122">
        <f>AB88+AB89</f>
        <v>0</v>
      </c>
      <c r="AC86" s="123">
        <f>AC88+AC89</f>
        <v>0</v>
      </c>
      <c r="AD86" s="124">
        <f>AB86+AC86</f>
        <v>0</v>
      </c>
      <c r="AE86" s="122">
        <f>AE88+AE89</f>
        <v>0</v>
      </c>
      <c r="AF86" s="123">
        <f>AF88+AF89</f>
        <v>0</v>
      </c>
      <c r="AG86" s="124">
        <f>AE86+AF86</f>
        <v>0</v>
      </c>
      <c r="AH86" s="122">
        <f>AH88+AH89</f>
        <v>0</v>
      </c>
      <c r="AI86" s="123">
        <f>AI88+AI89</f>
        <v>0</v>
      </c>
      <c r="AJ86" s="124">
        <f>AH86+AI86</f>
        <v>0</v>
      </c>
      <c r="AK86" s="122">
        <f>AK88+AK89</f>
        <v>0</v>
      </c>
      <c r="AL86" s="123">
        <f>AL88+AL89</f>
        <v>0</v>
      </c>
      <c r="AM86" s="124">
        <f>AK86+AL86</f>
        <v>0</v>
      </c>
      <c r="AN86" s="122">
        <f>AN88+AN89</f>
        <v>0</v>
      </c>
      <c r="AO86" s="123">
        <f>AO88+AO89</f>
        <v>0</v>
      </c>
      <c r="AP86" s="124">
        <f>AN86+AO86</f>
        <v>0</v>
      </c>
    </row>
    <row r="87" spans="2:42">
      <c r="B87" s="20"/>
      <c r="C87" s="93" t="s">
        <v>19</v>
      </c>
      <c r="D87" s="91"/>
      <c r="E87" s="89"/>
      <c r="F87" s="100"/>
      <c r="G87" s="91"/>
      <c r="H87" s="89"/>
      <c r="I87" s="100"/>
      <c r="J87" s="91"/>
      <c r="K87" s="89"/>
      <c r="L87" s="100"/>
      <c r="M87" s="91"/>
      <c r="N87" s="89"/>
      <c r="O87" s="100"/>
      <c r="P87" s="91"/>
      <c r="Q87" s="89"/>
      <c r="R87" s="100"/>
      <c r="S87" s="91"/>
      <c r="T87" s="89"/>
      <c r="U87" s="100"/>
      <c r="V87" s="91"/>
      <c r="W87" s="89"/>
      <c r="X87" s="100"/>
      <c r="Y87" s="91"/>
      <c r="Z87" s="89"/>
      <c r="AA87" s="100"/>
      <c r="AB87" s="91"/>
      <c r="AC87" s="89"/>
      <c r="AD87" s="100"/>
      <c r="AE87" s="91"/>
      <c r="AF87" s="89"/>
      <c r="AG87" s="100"/>
      <c r="AH87" s="91"/>
      <c r="AI87" s="89"/>
      <c r="AJ87" s="100"/>
      <c r="AK87" s="91"/>
      <c r="AL87" s="89"/>
      <c r="AM87" s="100"/>
      <c r="AN87" s="91"/>
      <c r="AO87" s="89"/>
      <c r="AP87" s="100"/>
    </row>
    <row r="88" spans="2:42">
      <c r="B88" s="20" t="s">
        <v>268</v>
      </c>
      <c r="C88" s="93" t="s">
        <v>98</v>
      </c>
      <c r="D88" s="91"/>
      <c r="E88" s="89"/>
      <c r="F88" s="107">
        <f>D88+E88</f>
        <v>0</v>
      </c>
      <c r="G88" s="91"/>
      <c r="H88" s="89"/>
      <c r="I88" s="107">
        <f>G88+H88</f>
        <v>0</v>
      </c>
      <c r="J88" s="91"/>
      <c r="K88" s="89"/>
      <c r="L88" s="107">
        <f>J88+K88</f>
        <v>0</v>
      </c>
      <c r="M88" s="91"/>
      <c r="N88" s="89"/>
      <c r="O88" s="107">
        <f>M88+N88</f>
        <v>0</v>
      </c>
      <c r="P88" s="91"/>
      <c r="Q88" s="89"/>
      <c r="R88" s="107">
        <f>P88+Q88</f>
        <v>0</v>
      </c>
      <c r="S88" s="91"/>
      <c r="T88" s="89"/>
      <c r="U88" s="107">
        <f>S88+T88</f>
        <v>0</v>
      </c>
      <c r="V88" s="91"/>
      <c r="W88" s="89"/>
      <c r="X88" s="107">
        <f>V88+W88</f>
        <v>0</v>
      </c>
      <c r="Y88" s="91">
        <f>M88+P88+S88+V88</f>
        <v>0</v>
      </c>
      <c r="Z88" s="89">
        <f>N88+Q88+T88+W88</f>
        <v>0</v>
      </c>
      <c r="AA88" s="107">
        <f>Y88+Z88</f>
        <v>0</v>
      </c>
      <c r="AB88" s="91"/>
      <c r="AC88" s="89"/>
      <c r="AD88" s="107">
        <f>AB88+AC88</f>
        <v>0</v>
      </c>
      <c r="AE88" s="91"/>
      <c r="AF88" s="89"/>
      <c r="AG88" s="107">
        <f>AE88+AF88</f>
        <v>0</v>
      </c>
      <c r="AH88" s="91"/>
      <c r="AI88" s="89"/>
      <c r="AJ88" s="107">
        <f>AH88+AI88</f>
        <v>0</v>
      </c>
      <c r="AK88" s="91"/>
      <c r="AL88" s="89"/>
      <c r="AM88" s="107">
        <f>AK88+AL88</f>
        <v>0</v>
      </c>
      <c r="AN88" s="91">
        <f>AB88+AE88+AH88+AK88</f>
        <v>0</v>
      </c>
      <c r="AO88" s="89">
        <f>AC88+AF88+AI88+AL88</f>
        <v>0</v>
      </c>
      <c r="AP88" s="107">
        <f>AN88+AO88</f>
        <v>0</v>
      </c>
    </row>
    <row r="89" spans="2:42" ht="15" thickBot="1">
      <c r="B89" s="20" t="s">
        <v>252</v>
      </c>
      <c r="C89" s="85" t="s">
        <v>97</v>
      </c>
      <c r="D89" s="88"/>
      <c r="E89" s="94"/>
      <c r="F89" s="125">
        <f>D89+E89</f>
        <v>0</v>
      </c>
      <c r="G89" s="88"/>
      <c r="H89" s="94"/>
      <c r="I89" s="125">
        <f>G89+H89</f>
        <v>0</v>
      </c>
      <c r="J89" s="88"/>
      <c r="K89" s="94"/>
      <c r="L89" s="125">
        <f>J89+K89</f>
        <v>0</v>
      </c>
      <c r="M89" s="88"/>
      <c r="N89" s="94"/>
      <c r="O89" s="125">
        <f>M89+N89</f>
        <v>0</v>
      </c>
      <c r="P89" s="88"/>
      <c r="Q89" s="94"/>
      <c r="R89" s="125">
        <f>P89+Q89</f>
        <v>0</v>
      </c>
      <c r="S89" s="88"/>
      <c r="T89" s="94"/>
      <c r="U89" s="125">
        <f>S89+T89</f>
        <v>0</v>
      </c>
      <c r="V89" s="88"/>
      <c r="W89" s="94"/>
      <c r="X89" s="125">
        <f>V89+W89</f>
        <v>0</v>
      </c>
      <c r="Y89" s="88">
        <f>M89+P89+S89+V89</f>
        <v>0</v>
      </c>
      <c r="Z89" s="94">
        <f>N89+Q89+T89+W89</f>
        <v>0</v>
      </c>
      <c r="AA89" s="125">
        <f>Y89+Z89</f>
        <v>0</v>
      </c>
      <c r="AB89" s="88"/>
      <c r="AC89" s="94"/>
      <c r="AD89" s="125">
        <f>AB89+AC89</f>
        <v>0</v>
      </c>
      <c r="AE89" s="88"/>
      <c r="AF89" s="94"/>
      <c r="AG89" s="125">
        <f>AE89+AF89</f>
        <v>0</v>
      </c>
      <c r="AH89" s="88"/>
      <c r="AI89" s="94"/>
      <c r="AJ89" s="125">
        <f>AH89+AI89</f>
        <v>0</v>
      </c>
      <c r="AK89" s="88"/>
      <c r="AL89" s="94"/>
      <c r="AM89" s="125">
        <f>AK89+AL89</f>
        <v>0</v>
      </c>
      <c r="AN89" s="88">
        <f>AB89+AE89+AH89+AK89</f>
        <v>0</v>
      </c>
      <c r="AO89" s="94">
        <f>AC89+AF89+AI89+AL89</f>
        <v>0</v>
      </c>
      <c r="AP89" s="125">
        <f>AN89+AO89</f>
        <v>0</v>
      </c>
    </row>
    <row r="90" spans="2:42" ht="15" thickBot="1">
      <c r="B90" s="62" t="s">
        <v>48</v>
      </c>
      <c r="C90" s="63"/>
      <c r="D90" s="64"/>
      <c r="E90" s="65"/>
      <c r="F90" s="66"/>
      <c r="G90" s="64"/>
      <c r="H90" s="65"/>
      <c r="I90" s="66"/>
      <c r="J90" s="64"/>
      <c r="K90" s="65"/>
      <c r="L90" s="66"/>
      <c r="M90" s="64"/>
      <c r="N90" s="65"/>
      <c r="O90" s="66"/>
      <c r="P90" s="64"/>
      <c r="Q90" s="65"/>
      <c r="R90" s="66"/>
      <c r="S90" s="64"/>
      <c r="T90" s="65"/>
      <c r="U90" s="66"/>
      <c r="V90" s="64"/>
      <c r="W90" s="65"/>
      <c r="X90" s="66"/>
      <c r="Y90" s="64"/>
      <c r="Z90" s="65"/>
      <c r="AA90" s="66"/>
      <c r="AB90" s="64"/>
      <c r="AC90" s="65"/>
      <c r="AD90" s="66"/>
      <c r="AE90" s="64"/>
      <c r="AF90" s="65"/>
      <c r="AG90" s="66"/>
      <c r="AH90" s="64"/>
      <c r="AI90" s="65"/>
      <c r="AJ90" s="66"/>
      <c r="AK90" s="64"/>
      <c r="AL90" s="65"/>
      <c r="AM90" s="66"/>
      <c r="AN90" s="64"/>
      <c r="AO90" s="65"/>
      <c r="AP90" s="66"/>
    </row>
    <row r="91" spans="2:42">
      <c r="B91" s="29" t="s">
        <v>49</v>
      </c>
      <c r="C91" s="67" t="s">
        <v>110</v>
      </c>
      <c r="D91" s="68">
        <f>D93+D94</f>
        <v>0</v>
      </c>
      <c r="E91" s="69">
        <f>E93+E94</f>
        <v>0</v>
      </c>
      <c r="F91" s="61">
        <f>D91+E91</f>
        <v>0</v>
      </c>
      <c r="G91" s="69">
        <f>G93+G94</f>
        <v>0</v>
      </c>
      <c r="H91" s="69">
        <f>H93+H94</f>
        <v>0</v>
      </c>
      <c r="I91" s="61">
        <f>G91+H91</f>
        <v>0</v>
      </c>
      <c r="J91" s="69">
        <f>J93+J94</f>
        <v>0</v>
      </c>
      <c r="K91" s="69">
        <f>K93+K94</f>
        <v>0</v>
      </c>
      <c r="L91" s="61">
        <f>J91+K91</f>
        <v>0</v>
      </c>
      <c r="M91" s="69">
        <f>M93+M94</f>
        <v>0</v>
      </c>
      <c r="N91" s="69">
        <f>N93+N94</f>
        <v>0</v>
      </c>
      <c r="O91" s="61">
        <f>M91+N91</f>
        <v>0</v>
      </c>
      <c r="P91" s="69">
        <f>P93+P94</f>
        <v>0</v>
      </c>
      <c r="Q91" s="69">
        <f>Q93+Q94</f>
        <v>0</v>
      </c>
      <c r="R91" s="61">
        <f>P91+Q91</f>
        <v>0</v>
      </c>
      <c r="S91" s="69">
        <f>S93+S94</f>
        <v>0</v>
      </c>
      <c r="T91" s="69">
        <f>T93+T94</f>
        <v>0</v>
      </c>
      <c r="U91" s="61">
        <f>S91+T91</f>
        <v>0</v>
      </c>
      <c r="V91" s="69">
        <f>V93+V94</f>
        <v>0</v>
      </c>
      <c r="W91" s="69">
        <f>W93+W94</f>
        <v>0</v>
      </c>
      <c r="X91" s="61">
        <f>V91+W91</f>
        <v>0</v>
      </c>
      <c r="Y91" s="69">
        <f>Y93+Y94</f>
        <v>0</v>
      </c>
      <c r="Z91" s="69">
        <f>Z93+Z94</f>
        <v>0</v>
      </c>
      <c r="AA91" s="61">
        <f>Y91+Z91</f>
        <v>0</v>
      </c>
      <c r="AB91" s="69">
        <f>AB93+AB94</f>
        <v>0</v>
      </c>
      <c r="AC91" s="69">
        <f>AC93+AC94</f>
        <v>0</v>
      </c>
      <c r="AD91" s="61">
        <f>AB91+AC91</f>
        <v>0</v>
      </c>
      <c r="AE91" s="69">
        <f>AE93+AE94</f>
        <v>0</v>
      </c>
      <c r="AF91" s="69">
        <f>AF93+AF94</f>
        <v>0</v>
      </c>
      <c r="AG91" s="61">
        <f>AE91+AF91</f>
        <v>0</v>
      </c>
      <c r="AH91" s="69">
        <f>AH93+AH94</f>
        <v>0</v>
      </c>
      <c r="AI91" s="69">
        <f>AI93+AI94</f>
        <v>0</v>
      </c>
      <c r="AJ91" s="61">
        <f>AH91+AI91</f>
        <v>0</v>
      </c>
      <c r="AK91" s="69">
        <f>AK93+AK94</f>
        <v>0</v>
      </c>
      <c r="AL91" s="69">
        <f>AL93+AL94</f>
        <v>0</v>
      </c>
      <c r="AM91" s="61">
        <f>AK91+AL91</f>
        <v>0</v>
      </c>
      <c r="AN91" s="69">
        <f>AN93+AN94</f>
        <v>0</v>
      </c>
      <c r="AO91" s="69">
        <f>AO93+AO94</f>
        <v>0</v>
      </c>
      <c r="AP91" s="61">
        <f>AN91+AO91</f>
        <v>0</v>
      </c>
    </row>
    <row r="92" spans="2:42" s="27" customFormat="1">
      <c r="B92" s="30"/>
      <c r="C92" s="93" t="s">
        <v>19</v>
      </c>
      <c r="D92" s="117"/>
      <c r="E92" s="118"/>
      <c r="F92" s="107"/>
      <c r="G92" s="118"/>
      <c r="H92" s="118"/>
      <c r="I92" s="107"/>
      <c r="J92" s="118"/>
      <c r="K92" s="118"/>
      <c r="L92" s="107"/>
      <c r="M92" s="118"/>
      <c r="N92" s="118"/>
      <c r="O92" s="107"/>
      <c r="P92" s="118"/>
      <c r="Q92" s="118"/>
      <c r="R92" s="107"/>
      <c r="S92" s="118"/>
      <c r="T92" s="118"/>
      <c r="U92" s="107"/>
      <c r="V92" s="118"/>
      <c r="W92" s="118"/>
      <c r="X92" s="107"/>
      <c r="Y92" s="118"/>
      <c r="Z92" s="118"/>
      <c r="AA92" s="107"/>
      <c r="AB92" s="118"/>
      <c r="AC92" s="118"/>
      <c r="AD92" s="107"/>
      <c r="AE92" s="118"/>
      <c r="AF92" s="118"/>
      <c r="AG92" s="107"/>
      <c r="AH92" s="118"/>
      <c r="AI92" s="118"/>
      <c r="AJ92" s="107"/>
      <c r="AK92" s="118"/>
      <c r="AL92" s="118"/>
      <c r="AM92" s="107"/>
      <c r="AN92" s="118"/>
      <c r="AO92" s="118"/>
      <c r="AP92" s="107"/>
    </row>
    <row r="93" spans="2:42" s="27" customFormat="1">
      <c r="B93" s="31" t="s">
        <v>103</v>
      </c>
      <c r="C93" s="93" t="s">
        <v>111</v>
      </c>
      <c r="D93" s="117"/>
      <c r="E93" s="118"/>
      <c r="F93" s="107">
        <f>D93+E93</f>
        <v>0</v>
      </c>
      <c r="G93" s="118"/>
      <c r="H93" s="118"/>
      <c r="I93" s="107">
        <f>G93+H93</f>
        <v>0</v>
      </c>
      <c r="J93" s="118"/>
      <c r="K93" s="118"/>
      <c r="L93" s="107">
        <f>J93+K93</f>
        <v>0</v>
      </c>
      <c r="M93" s="118"/>
      <c r="N93" s="118"/>
      <c r="O93" s="107">
        <f>M93+N93</f>
        <v>0</v>
      </c>
      <c r="P93" s="118"/>
      <c r="Q93" s="118"/>
      <c r="R93" s="107">
        <f>P93+Q93</f>
        <v>0</v>
      </c>
      <c r="S93" s="118"/>
      <c r="T93" s="118"/>
      <c r="U93" s="107">
        <f>S93+T93</f>
        <v>0</v>
      </c>
      <c r="V93" s="118"/>
      <c r="W93" s="118"/>
      <c r="X93" s="107">
        <f>V93+W93</f>
        <v>0</v>
      </c>
      <c r="Y93" s="91">
        <f t="shared" ref="Y93:Z96" si="36">M93+P93+S93+V93</f>
        <v>0</v>
      </c>
      <c r="Z93" s="89">
        <f t="shared" si="36"/>
        <v>0</v>
      </c>
      <c r="AA93" s="107">
        <f>Y93+Z93</f>
        <v>0</v>
      </c>
      <c r="AB93" s="118"/>
      <c r="AC93" s="118"/>
      <c r="AD93" s="107">
        <f>AB93+AC93</f>
        <v>0</v>
      </c>
      <c r="AE93" s="118"/>
      <c r="AF93" s="118"/>
      <c r="AG93" s="107">
        <f>AE93+AF93</f>
        <v>0</v>
      </c>
      <c r="AH93" s="118"/>
      <c r="AI93" s="118"/>
      <c r="AJ93" s="107">
        <f>AH93+AI93</f>
        <v>0</v>
      </c>
      <c r="AK93" s="118"/>
      <c r="AL93" s="118"/>
      <c r="AM93" s="107">
        <f>AK93+AL93</f>
        <v>0</v>
      </c>
      <c r="AN93" s="91">
        <f t="shared" ref="AN93:AO96" si="37">AB93+AE93+AH93+AK93</f>
        <v>0</v>
      </c>
      <c r="AO93" s="89">
        <f t="shared" si="37"/>
        <v>0</v>
      </c>
      <c r="AP93" s="107">
        <f>AN93+AO93</f>
        <v>0</v>
      </c>
    </row>
    <row r="94" spans="2:42" s="27" customFormat="1" ht="15" thickBot="1">
      <c r="B94" s="31" t="s">
        <v>104</v>
      </c>
      <c r="C94" s="85" t="s">
        <v>112</v>
      </c>
      <c r="D94" s="126"/>
      <c r="E94" s="127"/>
      <c r="F94" s="125">
        <f>D94+E94</f>
        <v>0</v>
      </c>
      <c r="G94" s="127"/>
      <c r="H94" s="127"/>
      <c r="I94" s="125">
        <f>G94+H94</f>
        <v>0</v>
      </c>
      <c r="J94" s="127"/>
      <c r="K94" s="127"/>
      <c r="L94" s="125">
        <f>J94+K94</f>
        <v>0</v>
      </c>
      <c r="M94" s="127"/>
      <c r="N94" s="127"/>
      <c r="O94" s="125">
        <f>M94+N94</f>
        <v>0</v>
      </c>
      <c r="P94" s="127"/>
      <c r="Q94" s="127"/>
      <c r="R94" s="125">
        <f>P94+Q94</f>
        <v>0</v>
      </c>
      <c r="S94" s="127"/>
      <c r="T94" s="127"/>
      <c r="U94" s="125">
        <f>S94+T94</f>
        <v>0</v>
      </c>
      <c r="V94" s="127"/>
      <c r="W94" s="127"/>
      <c r="X94" s="125">
        <f>V94+W94</f>
        <v>0</v>
      </c>
      <c r="Y94" s="91">
        <f t="shared" si="36"/>
        <v>0</v>
      </c>
      <c r="Z94" s="89">
        <f t="shared" si="36"/>
        <v>0</v>
      </c>
      <c r="AA94" s="125">
        <f>Y94+Z94</f>
        <v>0</v>
      </c>
      <c r="AB94" s="127"/>
      <c r="AC94" s="127"/>
      <c r="AD94" s="125">
        <f>AB94+AC94</f>
        <v>0</v>
      </c>
      <c r="AE94" s="127"/>
      <c r="AF94" s="127"/>
      <c r="AG94" s="125">
        <f>AE94+AF94</f>
        <v>0</v>
      </c>
      <c r="AH94" s="127"/>
      <c r="AI94" s="127"/>
      <c r="AJ94" s="125">
        <f>AH94+AI94</f>
        <v>0</v>
      </c>
      <c r="AK94" s="127"/>
      <c r="AL94" s="127"/>
      <c r="AM94" s="125">
        <f>AK94+AL94</f>
        <v>0</v>
      </c>
      <c r="AN94" s="91">
        <f t="shared" si="37"/>
        <v>0</v>
      </c>
      <c r="AO94" s="89">
        <f t="shared" si="37"/>
        <v>0</v>
      </c>
      <c r="AP94" s="125">
        <f>AN94+AO94</f>
        <v>0</v>
      </c>
    </row>
    <row r="95" spans="2:42" ht="15" thickBot="1">
      <c r="B95" s="32" t="s">
        <v>51</v>
      </c>
      <c r="C95" s="70" t="s">
        <v>109</v>
      </c>
      <c r="D95" s="71"/>
      <c r="E95" s="71"/>
      <c r="F95" s="48">
        <f>D95+E95</f>
        <v>0</v>
      </c>
      <c r="G95" s="71"/>
      <c r="H95" s="71"/>
      <c r="I95" s="48">
        <f>G95+H95</f>
        <v>0</v>
      </c>
      <c r="J95" s="71"/>
      <c r="K95" s="71"/>
      <c r="L95" s="48">
        <f>J95+K95</f>
        <v>0</v>
      </c>
      <c r="M95" s="71"/>
      <c r="N95" s="71"/>
      <c r="O95" s="48">
        <f>M95+N95</f>
        <v>0</v>
      </c>
      <c r="P95" s="71"/>
      <c r="Q95" s="71"/>
      <c r="R95" s="48">
        <f>P95+Q95</f>
        <v>0</v>
      </c>
      <c r="S95" s="71"/>
      <c r="T95" s="71"/>
      <c r="U95" s="48">
        <f>S95+T95</f>
        <v>0</v>
      </c>
      <c r="V95" s="71"/>
      <c r="W95" s="71"/>
      <c r="X95" s="48">
        <f>V95+W95</f>
        <v>0</v>
      </c>
      <c r="Y95" s="71">
        <f t="shared" si="36"/>
        <v>0</v>
      </c>
      <c r="Z95" s="71">
        <f t="shared" si="36"/>
        <v>0</v>
      </c>
      <c r="AA95" s="48">
        <f>Y95+Z95</f>
        <v>0</v>
      </c>
      <c r="AB95" s="71"/>
      <c r="AC95" s="71"/>
      <c r="AD95" s="48">
        <f>AB95+AC95</f>
        <v>0</v>
      </c>
      <c r="AE95" s="71"/>
      <c r="AF95" s="71"/>
      <c r="AG95" s="48">
        <f>AE95+AF95</f>
        <v>0</v>
      </c>
      <c r="AH95" s="71"/>
      <c r="AI95" s="71"/>
      <c r="AJ95" s="48">
        <f>AH95+AI95</f>
        <v>0</v>
      </c>
      <c r="AK95" s="71"/>
      <c r="AL95" s="71"/>
      <c r="AM95" s="48">
        <f>AK95+AL95</f>
        <v>0</v>
      </c>
      <c r="AN95" s="71">
        <f t="shared" si="37"/>
        <v>0</v>
      </c>
      <c r="AO95" s="71">
        <f t="shared" si="37"/>
        <v>0</v>
      </c>
      <c r="AP95" s="48">
        <f>AN95+AO95</f>
        <v>0</v>
      </c>
    </row>
    <row r="96" spans="2:42" ht="15" thickBot="1">
      <c r="B96" s="32" t="s">
        <v>53</v>
      </c>
      <c r="C96" s="72" t="s">
        <v>108</v>
      </c>
      <c r="D96" s="73"/>
      <c r="E96" s="73"/>
      <c r="F96" s="74">
        <f>D96+E96</f>
        <v>0</v>
      </c>
      <c r="G96" s="73"/>
      <c r="H96" s="73"/>
      <c r="I96" s="74">
        <f>G96+H96</f>
        <v>0</v>
      </c>
      <c r="J96" s="73"/>
      <c r="K96" s="73"/>
      <c r="L96" s="74">
        <f>J96+K96</f>
        <v>0</v>
      </c>
      <c r="M96" s="73"/>
      <c r="N96" s="73"/>
      <c r="O96" s="74">
        <f>M96+N96</f>
        <v>0</v>
      </c>
      <c r="P96" s="73"/>
      <c r="Q96" s="73"/>
      <c r="R96" s="74">
        <f>P96+Q96</f>
        <v>0</v>
      </c>
      <c r="S96" s="73"/>
      <c r="T96" s="73"/>
      <c r="U96" s="74">
        <f>S96+T96</f>
        <v>0</v>
      </c>
      <c r="V96" s="73"/>
      <c r="W96" s="73"/>
      <c r="X96" s="74">
        <f>V96+W96</f>
        <v>0</v>
      </c>
      <c r="Y96" s="73">
        <f t="shared" si="36"/>
        <v>0</v>
      </c>
      <c r="Z96" s="73">
        <f t="shared" si="36"/>
        <v>0</v>
      </c>
      <c r="AA96" s="74">
        <f>Y96+Z96</f>
        <v>0</v>
      </c>
      <c r="AB96" s="73"/>
      <c r="AC96" s="73"/>
      <c r="AD96" s="74">
        <f>AB96+AC96</f>
        <v>0</v>
      </c>
      <c r="AE96" s="73"/>
      <c r="AF96" s="73"/>
      <c r="AG96" s="74">
        <f>AE96+AF96</f>
        <v>0</v>
      </c>
      <c r="AH96" s="73"/>
      <c r="AI96" s="73"/>
      <c r="AJ96" s="74">
        <f>AH96+AI96</f>
        <v>0</v>
      </c>
      <c r="AK96" s="73"/>
      <c r="AL96" s="73"/>
      <c r="AM96" s="74">
        <f>AK96+AL96</f>
        <v>0</v>
      </c>
      <c r="AN96" s="73">
        <f t="shared" si="37"/>
        <v>0</v>
      </c>
      <c r="AO96" s="73">
        <f t="shared" si="37"/>
        <v>0</v>
      </c>
      <c r="AP96" s="74">
        <f>AN96+AO96</f>
        <v>0</v>
      </c>
    </row>
    <row r="97" spans="2:42" ht="15" thickBot="1">
      <c r="B97" s="32"/>
      <c r="C97" s="128"/>
      <c r="D97" s="127"/>
      <c r="E97" s="127"/>
      <c r="F97" s="125"/>
      <c r="G97" s="127"/>
      <c r="H97" s="127"/>
      <c r="I97" s="125"/>
      <c r="J97" s="127"/>
      <c r="K97" s="127"/>
      <c r="L97" s="125"/>
      <c r="M97" s="127"/>
      <c r="N97" s="127"/>
      <c r="O97" s="125"/>
      <c r="P97" s="127"/>
      <c r="Q97" s="127"/>
      <c r="R97" s="125"/>
      <c r="S97" s="127"/>
      <c r="T97" s="127"/>
      <c r="U97" s="125"/>
      <c r="V97" s="127"/>
      <c r="W97" s="127"/>
      <c r="X97" s="125"/>
      <c r="Y97" s="127"/>
      <c r="Z97" s="127"/>
      <c r="AA97" s="125"/>
      <c r="AB97" s="127"/>
      <c r="AC97" s="127"/>
      <c r="AD97" s="125"/>
      <c r="AE97" s="127"/>
      <c r="AF97" s="127"/>
      <c r="AG97" s="125"/>
      <c r="AH97" s="127"/>
      <c r="AI97" s="127"/>
      <c r="AJ97" s="125"/>
      <c r="AK97" s="127"/>
      <c r="AL97" s="127"/>
      <c r="AM97" s="125"/>
      <c r="AN97" s="127"/>
      <c r="AO97" s="127"/>
      <c r="AP97" s="125"/>
    </row>
    <row r="98" spans="2:42" ht="15" thickBot="1">
      <c r="B98" s="33" t="s">
        <v>55</v>
      </c>
      <c r="C98" s="70" t="s">
        <v>126</v>
      </c>
      <c r="D98" s="75"/>
      <c r="E98" s="76"/>
      <c r="F98" s="57" t="e">
        <f>AVERAGE(F99,F100,F101)</f>
        <v>#DIV/0!</v>
      </c>
      <c r="G98" s="75"/>
      <c r="H98" s="76"/>
      <c r="I98" s="57" t="e">
        <f>AVERAGE(I99,I100,I101)</f>
        <v>#DIV/0!</v>
      </c>
      <c r="J98" s="75"/>
      <c r="K98" s="76"/>
      <c r="L98" s="57" t="e">
        <f>AVERAGE(L99,L100,L101)</f>
        <v>#DIV/0!</v>
      </c>
      <c r="M98" s="75"/>
      <c r="N98" s="76"/>
      <c r="O98" s="57" t="e">
        <f>AVERAGE(O99,O100,O101)</f>
        <v>#DIV/0!</v>
      </c>
      <c r="P98" s="75"/>
      <c r="Q98" s="76"/>
      <c r="R98" s="57" t="e">
        <f>AVERAGE(R99,R100,R101)</f>
        <v>#DIV/0!</v>
      </c>
      <c r="S98" s="75"/>
      <c r="T98" s="76"/>
      <c r="U98" s="57" t="e">
        <f>AVERAGE(U99,U100,U101)</f>
        <v>#DIV/0!</v>
      </c>
      <c r="V98" s="75"/>
      <c r="W98" s="76"/>
      <c r="X98" s="57" t="e">
        <f>AVERAGE(X99,X100,X101)</f>
        <v>#DIV/0!</v>
      </c>
      <c r="Y98" s="75"/>
      <c r="Z98" s="76"/>
      <c r="AA98" s="57" t="e">
        <f>AVERAGE(AA99,AA100,AA101)</f>
        <v>#DIV/0!</v>
      </c>
      <c r="AB98" s="75"/>
      <c r="AC98" s="76"/>
      <c r="AD98" s="57" t="e">
        <f>AVERAGE(AD99,AD100,AD101)</f>
        <v>#DIV/0!</v>
      </c>
      <c r="AE98" s="75"/>
      <c r="AF98" s="76"/>
      <c r="AG98" s="57" t="e">
        <f>AVERAGE(AG99,AG100,AG101)</f>
        <v>#DIV/0!</v>
      </c>
      <c r="AH98" s="75"/>
      <c r="AI98" s="76"/>
      <c r="AJ98" s="57" t="e">
        <f>AVERAGE(AJ99,AJ100,AJ101)</f>
        <v>#DIV/0!</v>
      </c>
      <c r="AK98" s="75"/>
      <c r="AL98" s="76"/>
      <c r="AM98" s="57" t="e">
        <f>AVERAGE(AM99,AM100,AM101)</f>
        <v>#DIV/0!</v>
      </c>
      <c r="AN98" s="75"/>
      <c r="AO98" s="76"/>
      <c r="AP98" s="57" t="e">
        <f>AVERAGE(AP99,AP100,AP101)</f>
        <v>#DIV/0!</v>
      </c>
    </row>
    <row r="99" spans="2:42">
      <c r="B99" s="31" t="s">
        <v>105</v>
      </c>
      <c r="C99" s="112" t="s">
        <v>127</v>
      </c>
      <c r="D99" s="129"/>
      <c r="E99" s="130"/>
      <c r="F99" s="112"/>
      <c r="G99" s="129"/>
      <c r="H99" s="130"/>
      <c r="I99" s="112"/>
      <c r="J99" s="129"/>
      <c r="K99" s="130"/>
      <c r="L99" s="112"/>
      <c r="M99" s="129"/>
      <c r="N99" s="130"/>
      <c r="O99" s="112"/>
      <c r="P99" s="129"/>
      <c r="Q99" s="130"/>
      <c r="R99" s="112"/>
      <c r="S99" s="129"/>
      <c r="T99" s="130"/>
      <c r="U99" s="112"/>
      <c r="V99" s="129"/>
      <c r="W99" s="130"/>
      <c r="X99" s="112"/>
      <c r="Y99" s="129"/>
      <c r="Z99" s="130"/>
      <c r="AA99" s="131" t="e">
        <f>AVERAGE(O99,R99,U99,X99)</f>
        <v>#DIV/0!</v>
      </c>
      <c r="AB99" s="129"/>
      <c r="AC99" s="130"/>
      <c r="AD99" s="112"/>
      <c r="AE99" s="129"/>
      <c r="AF99" s="130"/>
      <c r="AG99" s="112"/>
      <c r="AH99" s="129"/>
      <c r="AI99" s="130"/>
      <c r="AJ99" s="112"/>
      <c r="AK99" s="129"/>
      <c r="AL99" s="130"/>
      <c r="AM99" s="112"/>
      <c r="AN99" s="129"/>
      <c r="AO99" s="130"/>
      <c r="AP99" s="131" t="e">
        <f>AVERAGE(AD99,AG99,AJ99,AM99)</f>
        <v>#DIV/0!</v>
      </c>
    </row>
    <row r="100" spans="2:42">
      <c r="B100" s="31" t="s">
        <v>106</v>
      </c>
      <c r="C100" s="112" t="s">
        <v>128</v>
      </c>
      <c r="D100" s="129"/>
      <c r="E100" s="130"/>
      <c r="F100" s="112"/>
      <c r="G100" s="129"/>
      <c r="H100" s="130"/>
      <c r="I100" s="112"/>
      <c r="J100" s="129"/>
      <c r="K100" s="130"/>
      <c r="L100" s="112"/>
      <c r="M100" s="129"/>
      <c r="N100" s="130"/>
      <c r="O100" s="112"/>
      <c r="P100" s="129"/>
      <c r="Q100" s="130"/>
      <c r="R100" s="112"/>
      <c r="S100" s="129"/>
      <c r="T100" s="130"/>
      <c r="U100" s="112"/>
      <c r="V100" s="129"/>
      <c r="W100" s="130"/>
      <c r="X100" s="112"/>
      <c r="Y100" s="129"/>
      <c r="Z100" s="130"/>
      <c r="AA100" s="131" t="e">
        <f>AVERAGE(O100,R100,U100,X100)</f>
        <v>#DIV/0!</v>
      </c>
      <c r="AB100" s="129"/>
      <c r="AC100" s="130"/>
      <c r="AD100" s="112"/>
      <c r="AE100" s="129"/>
      <c r="AF100" s="130"/>
      <c r="AG100" s="112"/>
      <c r="AH100" s="129"/>
      <c r="AI100" s="130"/>
      <c r="AJ100" s="112"/>
      <c r="AK100" s="129"/>
      <c r="AL100" s="130"/>
      <c r="AM100" s="112"/>
      <c r="AN100" s="129"/>
      <c r="AO100" s="130"/>
      <c r="AP100" s="131" t="e">
        <f>AVERAGE(AD100,AG100,AJ100,AM100)</f>
        <v>#DIV/0!</v>
      </c>
    </row>
    <row r="101" spans="2:42" ht="15" thickBot="1">
      <c r="B101" s="34" t="s">
        <v>107</v>
      </c>
      <c r="C101" s="87" t="s">
        <v>129</v>
      </c>
      <c r="D101" s="132"/>
      <c r="E101" s="133"/>
      <c r="F101" s="87"/>
      <c r="G101" s="132"/>
      <c r="H101" s="133"/>
      <c r="I101" s="87"/>
      <c r="J101" s="132"/>
      <c r="K101" s="133"/>
      <c r="L101" s="87"/>
      <c r="M101" s="132"/>
      <c r="N101" s="133"/>
      <c r="O101" s="87"/>
      <c r="P101" s="132"/>
      <c r="Q101" s="133"/>
      <c r="R101" s="87"/>
      <c r="S101" s="132"/>
      <c r="T101" s="133"/>
      <c r="U101" s="87"/>
      <c r="V101" s="132"/>
      <c r="W101" s="133"/>
      <c r="X101" s="87"/>
      <c r="Y101" s="132"/>
      <c r="Z101" s="133"/>
      <c r="AA101" s="134" t="e">
        <f>AVERAGE(O101,R101,U101,X101)</f>
        <v>#DIV/0!</v>
      </c>
      <c r="AB101" s="132"/>
      <c r="AC101" s="133"/>
      <c r="AD101" s="87"/>
      <c r="AE101" s="132"/>
      <c r="AF101" s="133"/>
      <c r="AG101" s="87"/>
      <c r="AH101" s="132"/>
      <c r="AI101" s="133"/>
      <c r="AJ101" s="87"/>
      <c r="AK101" s="132"/>
      <c r="AL101" s="133"/>
      <c r="AM101" s="87"/>
      <c r="AN101" s="132"/>
      <c r="AO101" s="133"/>
      <c r="AP101" s="134" t="e">
        <f>AVERAGE(AD101,AG101,AJ101,AM101)</f>
        <v>#DIV/0!</v>
      </c>
    </row>
    <row r="103" spans="2:42">
      <c r="B103" s="135"/>
      <c r="C103" s="93" t="s">
        <v>65</v>
      </c>
    </row>
    <row r="105" spans="2:42">
      <c r="B105" s="35"/>
      <c r="C105" s="136" t="s">
        <v>214</v>
      </c>
    </row>
  </sheetData>
  <mergeCells count="21">
    <mergeCell ref="C2:AP2"/>
    <mergeCell ref="C35:AP37"/>
    <mergeCell ref="G5:I5"/>
    <mergeCell ref="AB3:AP4"/>
    <mergeCell ref="AB5:AD5"/>
    <mergeCell ref="AE5:AG5"/>
    <mergeCell ref="AH5:AJ5"/>
    <mergeCell ref="AK5:AM5"/>
    <mergeCell ref="AN5:AP5"/>
    <mergeCell ref="D5:F5"/>
    <mergeCell ref="J5:L5"/>
    <mergeCell ref="C3:C4"/>
    <mergeCell ref="M3:AA4"/>
    <mergeCell ref="M5:O5"/>
    <mergeCell ref="P5:R5"/>
    <mergeCell ref="S5:U5"/>
    <mergeCell ref="V5:X5"/>
    <mergeCell ref="Y5:AA5"/>
    <mergeCell ref="J3:L4"/>
    <mergeCell ref="G3:I4"/>
    <mergeCell ref="D3:F4"/>
  </mergeCells>
  <pageMargins left="0.7" right="0.7" top="0.75" bottom="0.75" header="0.3" footer="0.3"/>
  <pageSetup paperSize="8" scale="4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AK33"/>
  <sheetViews>
    <sheetView tabSelected="1" zoomScale="85" zoomScaleNormal="85" workbookViewId="0">
      <selection activeCell="J19" sqref="J19"/>
    </sheetView>
  </sheetViews>
  <sheetFormatPr defaultColWidth="8.88671875" defaultRowHeight="14.4"/>
  <cols>
    <col min="1" max="1" width="2.44140625" style="14" customWidth="1"/>
    <col min="2" max="2" width="12.5546875" style="14" customWidth="1"/>
    <col min="3" max="3" width="14.33203125" style="14" bestFit="1" customWidth="1"/>
    <col min="4" max="4" width="10.5546875" style="14" customWidth="1"/>
    <col min="5" max="5" width="16.33203125" style="14" customWidth="1"/>
    <col min="6" max="6" width="14.88671875" style="14" bestFit="1" customWidth="1"/>
    <col min="7" max="7" width="7.5546875" style="14" customWidth="1"/>
    <col min="8" max="8" width="16" style="14" customWidth="1"/>
    <col min="9" max="9" width="15.6640625" style="14" customWidth="1"/>
    <col min="10" max="10" width="24.109375" style="14" customWidth="1"/>
    <col min="11" max="11" width="14.5546875" style="14" customWidth="1"/>
    <col min="12" max="12" width="17.109375" style="14" customWidth="1"/>
    <col min="13" max="13" width="20.6640625" style="14" customWidth="1"/>
    <col min="14" max="14" width="18" style="14" customWidth="1"/>
    <col min="15" max="16" width="15.88671875" style="14" customWidth="1"/>
    <col min="17" max="17" width="18.88671875" style="14" customWidth="1"/>
    <col min="18" max="18" width="13.6640625" style="14" customWidth="1"/>
    <col min="19" max="19" width="8.88671875" style="14"/>
    <col min="20" max="20" width="13.109375" style="14" customWidth="1"/>
    <col min="21" max="21" width="12.33203125" style="14" customWidth="1"/>
    <col min="22" max="22" width="15.109375" style="14" customWidth="1"/>
    <col min="23" max="23" width="8.88671875" style="14"/>
    <col min="24" max="24" width="14.33203125" style="14" customWidth="1"/>
    <col min="25" max="25" width="12.6640625" style="14" customWidth="1"/>
    <col min="26" max="26" width="14.44140625" style="14" customWidth="1"/>
    <col min="27" max="29" width="8.88671875" style="14"/>
    <col min="30" max="30" width="13.88671875" style="14" customWidth="1"/>
    <col min="31" max="16384" width="8.88671875" style="14"/>
  </cols>
  <sheetData>
    <row r="2" spans="2:37" ht="38.25" customHeight="1">
      <c r="B2" s="532" t="s">
        <v>802</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4"/>
    </row>
    <row r="3" spans="2:37" s="157" customFormat="1" ht="72">
      <c r="B3" s="158" t="s">
        <v>330</v>
      </c>
      <c r="C3" s="158" t="s">
        <v>329</v>
      </c>
      <c r="D3" s="158" t="s">
        <v>328</v>
      </c>
      <c r="E3" s="159" t="s">
        <v>801</v>
      </c>
      <c r="F3" s="158" t="s">
        <v>326</v>
      </c>
      <c r="G3" s="158" t="s">
        <v>325</v>
      </c>
      <c r="H3" s="158" t="s">
        <v>324</v>
      </c>
      <c r="I3" s="158" t="s">
        <v>323</v>
      </c>
      <c r="J3" s="158" t="s">
        <v>322</v>
      </c>
      <c r="K3" s="158" t="s">
        <v>321</v>
      </c>
      <c r="L3" s="158" t="s">
        <v>320</v>
      </c>
      <c r="M3" s="158" t="s">
        <v>319</v>
      </c>
      <c r="N3" s="158" t="s">
        <v>318</v>
      </c>
      <c r="O3" s="159" t="s">
        <v>317</v>
      </c>
      <c r="P3" s="159" t="s">
        <v>316</v>
      </c>
      <c r="Q3" s="159" t="s">
        <v>315</v>
      </c>
      <c r="R3" s="159" t="s">
        <v>314</v>
      </c>
      <c r="S3" s="158" t="s">
        <v>313</v>
      </c>
      <c r="T3" s="158" t="s">
        <v>312</v>
      </c>
      <c r="U3" s="158" t="s">
        <v>311</v>
      </c>
      <c r="V3" s="159" t="s">
        <v>310</v>
      </c>
      <c r="W3" s="159" t="s">
        <v>309</v>
      </c>
      <c r="X3" s="159" t="s">
        <v>308</v>
      </c>
      <c r="Y3" s="159" t="s">
        <v>307</v>
      </c>
      <c r="Z3" s="158" t="s">
        <v>306</v>
      </c>
      <c r="AA3" s="159" t="s">
        <v>305</v>
      </c>
      <c r="AB3" s="158" t="s">
        <v>304</v>
      </c>
      <c r="AC3" s="159" t="s">
        <v>303</v>
      </c>
      <c r="AD3" s="158" t="s">
        <v>302</v>
      </c>
      <c r="AE3" s="158" t="s">
        <v>301</v>
      </c>
      <c r="AF3" s="158" t="s">
        <v>300</v>
      </c>
      <c r="AG3" s="158" t="s">
        <v>299</v>
      </c>
      <c r="AH3" s="158" t="s">
        <v>298</v>
      </c>
      <c r="AI3" s="158" t="s">
        <v>297</v>
      </c>
      <c r="AJ3" s="158" t="s">
        <v>296</v>
      </c>
      <c r="AK3" s="158" t="s">
        <v>295</v>
      </c>
    </row>
    <row r="4" spans="2:37" ht="52.2">
      <c r="B4" s="339" t="s">
        <v>944</v>
      </c>
      <c r="C4" s="339" t="s">
        <v>945</v>
      </c>
      <c r="D4" s="340">
        <v>40498</v>
      </c>
      <c r="E4" s="339" t="s">
        <v>946</v>
      </c>
      <c r="F4" s="341" t="s">
        <v>947</v>
      </c>
      <c r="G4" s="339" t="s">
        <v>947</v>
      </c>
      <c r="H4" s="339" t="s">
        <v>947</v>
      </c>
      <c r="I4" s="339" t="s">
        <v>947</v>
      </c>
      <c r="J4" s="342" t="s">
        <v>948</v>
      </c>
      <c r="K4" s="342"/>
      <c r="L4" s="343">
        <v>43373</v>
      </c>
      <c r="M4" s="344" t="s">
        <v>949</v>
      </c>
      <c r="N4" s="345">
        <v>15194907.6796</v>
      </c>
      <c r="O4" s="345">
        <v>614356.29</v>
      </c>
      <c r="P4" s="346" t="s">
        <v>950</v>
      </c>
      <c r="Q4" s="345">
        <v>15194907.6796</v>
      </c>
      <c r="R4" s="345">
        <v>0</v>
      </c>
      <c r="S4" s="344">
        <v>1020</v>
      </c>
      <c r="T4" s="345">
        <v>8739035.5700000003</v>
      </c>
      <c r="U4" s="345">
        <v>705855.09</v>
      </c>
      <c r="V4" s="345">
        <v>8739035.5700000003</v>
      </c>
      <c r="W4" s="344">
        <v>479</v>
      </c>
      <c r="X4" s="345">
        <f>23933943.2496-Y4</f>
        <v>22613731.869600002</v>
      </c>
      <c r="Y4" s="345">
        <v>1320211.3799999999</v>
      </c>
      <c r="Z4" s="345">
        <v>8012857.1399999997</v>
      </c>
      <c r="AA4" s="344">
        <v>1499</v>
      </c>
      <c r="AB4" s="344">
        <v>687</v>
      </c>
      <c r="AC4" s="344">
        <f>IF(M4="in progettazione", 0, (L4-AG4-AB4))</f>
        <v>1468</v>
      </c>
      <c r="AD4" s="345">
        <v>1978080.93</v>
      </c>
      <c r="AE4" s="347"/>
      <c r="AF4" s="347">
        <v>39883</v>
      </c>
      <c r="AG4" s="347">
        <v>41218</v>
      </c>
      <c r="AH4" s="347">
        <v>43673</v>
      </c>
      <c r="AI4" s="347"/>
      <c r="AJ4" s="347"/>
      <c r="AK4" s="156"/>
    </row>
    <row r="5" spans="2:37" ht="82.8">
      <c r="B5" s="339" t="s">
        <v>951</v>
      </c>
      <c r="C5" s="339" t="s">
        <v>952</v>
      </c>
      <c r="D5" s="340">
        <v>40450</v>
      </c>
      <c r="E5" s="339" t="s">
        <v>946</v>
      </c>
      <c r="F5" s="341" t="s">
        <v>947</v>
      </c>
      <c r="G5" s="339" t="s">
        <v>947</v>
      </c>
      <c r="H5" s="339" t="s">
        <v>947</v>
      </c>
      <c r="I5" s="339" t="s">
        <v>947</v>
      </c>
      <c r="J5" s="342" t="s">
        <v>953</v>
      </c>
      <c r="K5" s="342"/>
      <c r="L5" s="343">
        <v>43373</v>
      </c>
      <c r="M5" s="344" t="s">
        <v>954</v>
      </c>
      <c r="N5" s="345">
        <f>85376070.93</f>
        <v>85376070.930000007</v>
      </c>
      <c r="O5" s="345">
        <v>2498097.1800000002</v>
      </c>
      <c r="P5" s="346" t="s">
        <v>955</v>
      </c>
      <c r="Q5" s="345">
        <v>85376070.930000007</v>
      </c>
      <c r="R5" s="345">
        <v>0</v>
      </c>
      <c r="S5" s="344">
        <v>480</v>
      </c>
      <c r="T5" s="348">
        <f>24327236.67-U5</f>
        <v>23542836.220000003</v>
      </c>
      <c r="U5" s="348">
        <v>784400.45</v>
      </c>
      <c r="V5" s="348">
        <v>24327236.670000002</v>
      </c>
      <c r="W5" s="349">
        <v>563</v>
      </c>
      <c r="X5" s="348">
        <f>109703307.6-Y5</f>
        <v>106420809.97</v>
      </c>
      <c r="Y5" s="345">
        <f>O5+U5</f>
        <v>3282497.63</v>
      </c>
      <c r="Z5" s="345">
        <v>109703307.34</v>
      </c>
      <c r="AA5" s="344">
        <v>1043</v>
      </c>
      <c r="AB5" s="344">
        <v>123</v>
      </c>
      <c r="AC5" s="344">
        <f>IF(M5="in progettazione", 0, (L5-AG5-AB5))</f>
        <v>2389</v>
      </c>
      <c r="AD5" s="345">
        <v>17580000</v>
      </c>
      <c r="AE5" s="347">
        <v>37665</v>
      </c>
      <c r="AF5" s="347">
        <v>39762</v>
      </c>
      <c r="AG5" s="347">
        <v>40861</v>
      </c>
      <c r="AH5" s="347">
        <v>42808</v>
      </c>
      <c r="AI5" s="350">
        <v>43024</v>
      </c>
      <c r="AJ5" s="347"/>
      <c r="AK5" s="156"/>
    </row>
    <row r="6" spans="2:37" ht="31.8">
      <c r="B6" s="339" t="s">
        <v>956</v>
      </c>
      <c r="C6" s="339" t="s">
        <v>957</v>
      </c>
      <c r="D6" s="340">
        <v>40504</v>
      </c>
      <c r="E6" s="339" t="s">
        <v>946</v>
      </c>
      <c r="F6" s="341" t="s">
        <v>947</v>
      </c>
      <c r="G6" s="339" t="s">
        <v>947</v>
      </c>
      <c r="H6" s="339" t="s">
        <v>947</v>
      </c>
      <c r="I6" s="339" t="s">
        <v>947</v>
      </c>
      <c r="J6" s="342" t="s">
        <v>958</v>
      </c>
      <c r="K6" s="342"/>
      <c r="L6" s="343">
        <v>43373</v>
      </c>
      <c r="M6" s="344" t="s">
        <v>954</v>
      </c>
      <c r="N6" s="345">
        <f>2331351.6189</f>
        <v>2331351.6189000001</v>
      </c>
      <c r="O6" s="345">
        <v>104712.51</v>
      </c>
      <c r="P6" s="346" t="s">
        <v>959</v>
      </c>
      <c r="Q6" s="345">
        <v>2331351.6189000001</v>
      </c>
      <c r="R6" s="345"/>
      <c r="S6" s="344">
        <v>365</v>
      </c>
      <c r="T6" s="345">
        <f>3304668.07-N6-Y6</f>
        <v>760490.20109999971</v>
      </c>
      <c r="U6" s="345">
        <v>108213.74</v>
      </c>
      <c r="V6" s="345">
        <v>868703.74</v>
      </c>
      <c r="W6" s="344">
        <v>156</v>
      </c>
      <c r="X6" s="348">
        <v>3078809.26</v>
      </c>
      <c r="Y6" s="345">
        <v>212826.25</v>
      </c>
      <c r="Z6" s="345">
        <v>3288900.96</v>
      </c>
      <c r="AA6" s="344">
        <v>521</v>
      </c>
      <c r="AB6" s="344">
        <v>488</v>
      </c>
      <c r="AC6" s="344">
        <f>IF(M6="in progettazione", 0, (L6-AG6-AB6))</f>
        <v>1225</v>
      </c>
      <c r="AD6" s="348">
        <v>123433.41</v>
      </c>
      <c r="AE6" s="347">
        <v>38198</v>
      </c>
      <c r="AF6" s="347">
        <v>40511</v>
      </c>
      <c r="AG6" s="347">
        <v>41660</v>
      </c>
      <c r="AH6" s="347">
        <v>42719</v>
      </c>
      <c r="AI6" s="347">
        <v>42977</v>
      </c>
      <c r="AJ6" s="347"/>
      <c r="AK6" s="156"/>
    </row>
    <row r="7" spans="2:37" ht="42">
      <c r="B7" s="339" t="s">
        <v>960</v>
      </c>
      <c r="C7" s="339" t="s">
        <v>961</v>
      </c>
      <c r="D7" s="340">
        <v>41842</v>
      </c>
      <c r="E7" s="339" t="s">
        <v>946</v>
      </c>
      <c r="F7" s="341" t="s">
        <v>947</v>
      </c>
      <c r="G7" s="339" t="s">
        <v>947</v>
      </c>
      <c r="H7" s="339" t="s">
        <v>947</v>
      </c>
      <c r="I7" s="339" t="s">
        <v>947</v>
      </c>
      <c r="J7" s="342" t="s">
        <v>962</v>
      </c>
      <c r="K7" s="342"/>
      <c r="L7" s="343">
        <v>43373</v>
      </c>
      <c r="M7" s="349" t="s">
        <v>963</v>
      </c>
      <c r="N7" s="345">
        <f>3539293.46</f>
        <v>3539293.46</v>
      </c>
      <c r="O7" s="345">
        <v>96128.51</v>
      </c>
      <c r="P7" s="346" t="s">
        <v>964</v>
      </c>
      <c r="Q7" s="345">
        <v>3539293.46</v>
      </c>
      <c r="R7" s="345"/>
      <c r="S7" s="344">
        <v>440</v>
      </c>
      <c r="T7" s="345"/>
      <c r="U7" s="345"/>
      <c r="V7" s="345"/>
      <c r="W7" s="344"/>
      <c r="X7" s="345">
        <f>3539293.46-Y7</f>
        <v>3443164.95</v>
      </c>
      <c r="Y7" s="345">
        <v>96128.51</v>
      </c>
      <c r="Z7" s="345"/>
      <c r="AA7" s="344">
        <v>440</v>
      </c>
      <c r="AB7" s="344"/>
      <c r="AC7" s="344">
        <f>IF(M7="in progettazione", 0, (L7-AG7-AB7))</f>
        <v>0</v>
      </c>
      <c r="AD7" s="345"/>
      <c r="AE7" s="347"/>
      <c r="AF7" s="347">
        <v>41831</v>
      </c>
      <c r="AG7" s="347"/>
      <c r="AH7" s="347"/>
      <c r="AI7" s="347"/>
      <c r="AJ7" s="347"/>
      <c r="AK7" s="156"/>
    </row>
    <row r="8" spans="2:37" ht="52.2">
      <c r="B8" s="351" t="s">
        <v>965</v>
      </c>
      <c r="C8" s="351" t="s">
        <v>966</v>
      </c>
      <c r="D8" s="352">
        <v>40504</v>
      </c>
      <c r="E8" s="351" t="s">
        <v>946</v>
      </c>
      <c r="F8" s="353" t="s">
        <v>947</v>
      </c>
      <c r="G8" s="351" t="s">
        <v>947</v>
      </c>
      <c r="H8" s="351" t="s">
        <v>947</v>
      </c>
      <c r="I8" s="351" t="s">
        <v>947</v>
      </c>
      <c r="J8" s="354" t="s">
        <v>967</v>
      </c>
      <c r="K8" s="354"/>
      <c r="L8" s="355">
        <v>43373</v>
      </c>
      <c r="M8" s="356" t="s">
        <v>954</v>
      </c>
      <c r="N8" s="357">
        <v>12892249.640000001</v>
      </c>
      <c r="O8" s="357"/>
      <c r="P8" s="358" t="s">
        <v>959</v>
      </c>
      <c r="Q8" s="357">
        <v>12892249.640000001</v>
      </c>
      <c r="R8" s="357"/>
      <c r="S8" s="356">
        <f>S9+S10</f>
        <v>817</v>
      </c>
      <c r="T8" s="357"/>
      <c r="U8" s="357"/>
      <c r="V8" s="357">
        <f>V9+V10</f>
        <v>2564153.73</v>
      </c>
      <c r="W8" s="356">
        <f>W9+W10</f>
        <v>330</v>
      </c>
      <c r="X8" s="357">
        <f>X9+X10</f>
        <v>10852862.199999999</v>
      </c>
      <c r="Y8" s="357">
        <v>172388.67</v>
      </c>
      <c r="Z8" s="357">
        <f>Z9+Z10</f>
        <v>11019529.469999999</v>
      </c>
      <c r="AA8" s="356">
        <f>S8+W8</f>
        <v>1147</v>
      </c>
      <c r="AB8" s="356">
        <v>33</v>
      </c>
      <c r="AC8" s="356">
        <f>AC9+AC10</f>
        <v>5259</v>
      </c>
      <c r="AD8" s="357"/>
      <c r="AE8" s="359">
        <v>37951</v>
      </c>
      <c r="AF8" s="359">
        <v>41915</v>
      </c>
      <c r="AG8" s="359">
        <f>AG9</f>
        <v>39289</v>
      </c>
      <c r="AH8" s="359">
        <f>AH10</f>
        <v>42629</v>
      </c>
      <c r="AI8" s="359">
        <v>42629</v>
      </c>
      <c r="AJ8" s="359"/>
      <c r="AK8" s="360"/>
    </row>
    <row r="9" spans="2:37" ht="52.2">
      <c r="B9" s="339" t="s">
        <v>965</v>
      </c>
      <c r="C9" s="339" t="s">
        <v>966</v>
      </c>
      <c r="D9" s="340">
        <v>40504</v>
      </c>
      <c r="E9" s="339" t="s">
        <v>946</v>
      </c>
      <c r="F9" s="341" t="s">
        <v>947</v>
      </c>
      <c r="G9" s="339" t="s">
        <v>947</v>
      </c>
      <c r="H9" s="339" t="s">
        <v>947</v>
      </c>
      <c r="I9" s="339" t="s">
        <v>947</v>
      </c>
      <c r="J9" s="342" t="s">
        <v>967</v>
      </c>
      <c r="K9" s="339" t="s">
        <v>968</v>
      </c>
      <c r="L9" s="343">
        <v>43373</v>
      </c>
      <c r="M9" s="344" t="s">
        <v>954</v>
      </c>
      <c r="N9" s="345">
        <v>8183317.0700000003</v>
      </c>
      <c r="O9" s="345"/>
      <c r="P9" s="361" t="s">
        <v>959</v>
      </c>
      <c r="Q9" s="345">
        <v>8183317.0700000003</v>
      </c>
      <c r="R9" s="345"/>
      <c r="S9" s="344">
        <v>427</v>
      </c>
      <c r="T9" s="345">
        <v>2564153.73</v>
      </c>
      <c r="U9" s="345"/>
      <c r="V9" s="345">
        <v>2564153.73</v>
      </c>
      <c r="W9" s="344">
        <v>330</v>
      </c>
      <c r="X9" s="345">
        <v>6316318.2999999998</v>
      </c>
      <c r="Y9" s="345">
        <v>0</v>
      </c>
      <c r="Z9" s="345">
        <v>6316318.2999999998</v>
      </c>
      <c r="AA9" s="344">
        <f>S9+W9</f>
        <v>757</v>
      </c>
      <c r="AB9" s="344">
        <v>0</v>
      </c>
      <c r="AC9" s="344">
        <f t="shared" ref="AC9:AC20" si="0">IF(M9="in progettazione", 0, (L9-AG9-AB9))</f>
        <v>4084</v>
      </c>
      <c r="AD9" s="345">
        <v>1123829</v>
      </c>
      <c r="AE9" s="347">
        <v>37951</v>
      </c>
      <c r="AF9" s="347">
        <v>39051</v>
      </c>
      <c r="AG9" s="347">
        <v>39289</v>
      </c>
      <c r="AH9" s="347">
        <v>39716</v>
      </c>
      <c r="AI9" s="347"/>
      <c r="AJ9" s="347"/>
      <c r="AK9" s="362"/>
    </row>
    <row r="10" spans="2:37" ht="52.2">
      <c r="B10" s="339" t="s">
        <v>965</v>
      </c>
      <c r="C10" s="339" t="s">
        <v>966</v>
      </c>
      <c r="D10" s="340">
        <v>40504</v>
      </c>
      <c r="E10" s="339" t="s">
        <v>946</v>
      </c>
      <c r="F10" s="341" t="s">
        <v>947</v>
      </c>
      <c r="G10" s="339" t="s">
        <v>947</v>
      </c>
      <c r="H10" s="339" t="s">
        <v>947</v>
      </c>
      <c r="I10" s="339" t="s">
        <v>947</v>
      </c>
      <c r="J10" s="342" t="s">
        <v>967</v>
      </c>
      <c r="K10" s="339" t="s">
        <v>969</v>
      </c>
      <c r="L10" s="343">
        <v>43373</v>
      </c>
      <c r="M10" s="344" t="s">
        <v>954</v>
      </c>
      <c r="N10" s="345">
        <f>4708932.57</f>
        <v>4708932.57</v>
      </c>
      <c r="O10" s="345">
        <v>172388.67</v>
      </c>
      <c r="P10" s="346" t="s">
        <v>959</v>
      </c>
      <c r="Q10" s="345">
        <v>4708932.57</v>
      </c>
      <c r="R10" s="345"/>
      <c r="S10" s="344">
        <v>390</v>
      </c>
      <c r="T10" s="345"/>
      <c r="U10" s="345"/>
      <c r="V10" s="345"/>
      <c r="W10" s="344"/>
      <c r="X10" s="345">
        <f>4708932.57-Y10</f>
        <v>4536543.9000000004</v>
      </c>
      <c r="Y10" s="345">
        <v>172388.67</v>
      </c>
      <c r="Z10" s="345">
        <v>4703211.17</v>
      </c>
      <c r="AA10" s="344">
        <f>S10+W10</f>
        <v>390</v>
      </c>
      <c r="AB10" s="344">
        <v>33</v>
      </c>
      <c r="AC10" s="344">
        <f t="shared" si="0"/>
        <v>1175</v>
      </c>
      <c r="AD10" s="345"/>
      <c r="AE10" s="347">
        <v>37951</v>
      </c>
      <c r="AF10" s="347">
        <v>41915</v>
      </c>
      <c r="AG10" s="347">
        <v>42165</v>
      </c>
      <c r="AH10" s="347">
        <v>42629</v>
      </c>
      <c r="AI10" s="347">
        <v>42629</v>
      </c>
      <c r="AJ10" s="347"/>
      <c r="AK10" s="156"/>
    </row>
    <row r="11" spans="2:37" ht="31.8">
      <c r="B11" s="339" t="s">
        <v>970</v>
      </c>
      <c r="C11" s="339" t="s">
        <v>971</v>
      </c>
      <c r="D11" s="340">
        <v>42027</v>
      </c>
      <c r="E11" s="339" t="s">
        <v>946</v>
      </c>
      <c r="F11" s="341" t="s">
        <v>947</v>
      </c>
      <c r="G11" s="339" t="s">
        <v>947</v>
      </c>
      <c r="H11" s="339" t="s">
        <v>947</v>
      </c>
      <c r="I11" s="339" t="s">
        <v>947</v>
      </c>
      <c r="J11" s="342" t="s">
        <v>972</v>
      </c>
      <c r="K11" s="342"/>
      <c r="L11" s="343">
        <v>43373</v>
      </c>
      <c r="M11" s="344" t="s">
        <v>954</v>
      </c>
      <c r="N11" s="345">
        <f>2260639.184</f>
        <v>2260639.1839999999</v>
      </c>
      <c r="O11" s="345">
        <v>27000</v>
      </c>
      <c r="P11" s="346" t="s">
        <v>973</v>
      </c>
      <c r="Q11" s="345">
        <v>2260639.1839999999</v>
      </c>
      <c r="R11" s="345"/>
      <c r="S11" s="344">
        <v>180</v>
      </c>
      <c r="T11" s="345"/>
      <c r="U11" s="345"/>
      <c r="V11" s="345"/>
      <c r="W11" s="344"/>
      <c r="X11" s="345">
        <f>2260639.184-Y11</f>
        <v>2233639.1839999999</v>
      </c>
      <c r="Y11" s="345">
        <v>27000</v>
      </c>
      <c r="Z11" s="345">
        <v>2260639.1800000002</v>
      </c>
      <c r="AA11" s="344">
        <v>180</v>
      </c>
      <c r="AB11" s="344"/>
      <c r="AC11" s="344">
        <f t="shared" si="0"/>
        <v>1161</v>
      </c>
      <c r="AD11" s="345"/>
      <c r="AE11" s="347"/>
      <c r="AF11" s="347">
        <v>41990</v>
      </c>
      <c r="AG11" s="347">
        <v>42212</v>
      </c>
      <c r="AH11" s="347">
        <v>42342</v>
      </c>
      <c r="AI11" s="347"/>
      <c r="AJ11" s="347"/>
      <c r="AK11" s="156"/>
    </row>
    <row r="12" spans="2:37" ht="82.8">
      <c r="B12" s="339" t="s">
        <v>974</v>
      </c>
      <c r="C12" s="339" t="s">
        <v>975</v>
      </c>
      <c r="D12" s="340">
        <v>40504</v>
      </c>
      <c r="E12" s="339" t="s">
        <v>946</v>
      </c>
      <c r="F12" s="341" t="s">
        <v>947</v>
      </c>
      <c r="G12" s="339" t="s">
        <v>947</v>
      </c>
      <c r="H12" s="339" t="s">
        <v>947</v>
      </c>
      <c r="I12" s="339" t="s">
        <v>947</v>
      </c>
      <c r="J12" s="342" t="s">
        <v>976</v>
      </c>
      <c r="K12" s="342"/>
      <c r="L12" s="343">
        <v>43373</v>
      </c>
      <c r="M12" s="344" t="s">
        <v>954</v>
      </c>
      <c r="N12" s="345">
        <v>3676665.24</v>
      </c>
      <c r="O12" s="345">
        <v>215085.16</v>
      </c>
      <c r="P12" s="346" t="s">
        <v>977</v>
      </c>
      <c r="Q12" s="345">
        <v>3676665.24</v>
      </c>
      <c r="R12" s="345"/>
      <c r="S12" s="344"/>
      <c r="T12" s="345">
        <v>1712089.62</v>
      </c>
      <c r="U12" s="345">
        <v>102637.31</v>
      </c>
      <c r="V12" s="345">
        <v>1712089.62</v>
      </c>
      <c r="W12" s="344">
        <v>235</v>
      </c>
      <c r="X12" s="345">
        <f>5388754.86-Y12</f>
        <v>5071032.3900000006</v>
      </c>
      <c r="Y12" s="345">
        <v>317722.46999999997</v>
      </c>
      <c r="Z12" s="345">
        <f>5336417.09+50000</f>
        <v>5386417.0899999999</v>
      </c>
      <c r="AA12" s="344">
        <v>235</v>
      </c>
      <c r="AB12" s="344">
        <v>432</v>
      </c>
      <c r="AC12" s="344">
        <f t="shared" si="0"/>
        <v>2387</v>
      </c>
      <c r="AD12" s="345"/>
      <c r="AE12" s="347"/>
      <c r="AF12" s="347">
        <v>39726</v>
      </c>
      <c r="AG12" s="347">
        <v>40554</v>
      </c>
      <c r="AH12" s="347">
        <v>42361</v>
      </c>
      <c r="AI12" s="347"/>
      <c r="AJ12" s="347"/>
      <c r="AK12" s="156"/>
    </row>
    <row r="13" spans="2:37" ht="42">
      <c r="B13" s="339" t="s">
        <v>978</v>
      </c>
      <c r="C13" s="339" t="s">
        <v>979</v>
      </c>
      <c r="D13" s="340">
        <v>42159</v>
      </c>
      <c r="E13" s="339" t="s">
        <v>946</v>
      </c>
      <c r="F13" s="341" t="s">
        <v>947</v>
      </c>
      <c r="G13" s="339" t="s">
        <v>947</v>
      </c>
      <c r="H13" s="339" t="s">
        <v>947</v>
      </c>
      <c r="I13" s="339" t="s">
        <v>947</v>
      </c>
      <c r="J13" s="342" t="s">
        <v>980</v>
      </c>
      <c r="K13" s="342"/>
      <c r="L13" s="343">
        <v>43373</v>
      </c>
      <c r="M13" s="344" t="s">
        <v>954</v>
      </c>
      <c r="N13" s="345">
        <v>516985.77710000001</v>
      </c>
      <c r="O13" s="345">
        <v>11247.65</v>
      </c>
      <c r="P13" s="346" t="s">
        <v>981</v>
      </c>
      <c r="Q13" s="345">
        <v>516985.77710000001</v>
      </c>
      <c r="R13" s="345"/>
      <c r="S13" s="344">
        <v>60</v>
      </c>
      <c r="T13" s="345">
        <v>101505.74</v>
      </c>
      <c r="U13" s="345"/>
      <c r="V13" s="345">
        <v>101505.74</v>
      </c>
      <c r="W13" s="344">
        <v>30</v>
      </c>
      <c r="X13" s="345">
        <f>618491.5171-Y13</f>
        <v>607243.86710000003</v>
      </c>
      <c r="Y13" s="345">
        <v>11247.65</v>
      </c>
      <c r="Z13" s="345">
        <v>616325.22</v>
      </c>
      <c r="AA13" s="344">
        <v>90</v>
      </c>
      <c r="AB13" s="344">
        <v>365</v>
      </c>
      <c r="AC13" s="344">
        <f t="shared" si="0"/>
        <v>495</v>
      </c>
      <c r="AD13" s="345"/>
      <c r="AE13" s="347"/>
      <c r="AF13" s="347">
        <v>42193</v>
      </c>
      <c r="AG13" s="347">
        <v>42513</v>
      </c>
      <c r="AH13" s="347">
        <v>43010</v>
      </c>
      <c r="AI13" s="347"/>
      <c r="AJ13" s="347"/>
      <c r="AK13" s="156"/>
    </row>
    <row r="14" spans="2:37" ht="62.4">
      <c r="B14" s="339" t="s">
        <v>982</v>
      </c>
      <c r="C14" s="339" t="s">
        <v>983</v>
      </c>
      <c r="D14" s="340">
        <v>42138</v>
      </c>
      <c r="E14" s="339" t="s">
        <v>946</v>
      </c>
      <c r="F14" s="341" t="s">
        <v>947</v>
      </c>
      <c r="G14" s="339" t="s">
        <v>947</v>
      </c>
      <c r="H14" s="339" t="s">
        <v>947</v>
      </c>
      <c r="I14" s="339" t="s">
        <v>947</v>
      </c>
      <c r="J14" s="342" t="s">
        <v>984</v>
      </c>
      <c r="K14" s="342"/>
      <c r="L14" s="343">
        <v>43373</v>
      </c>
      <c r="M14" s="344" t="s">
        <v>949</v>
      </c>
      <c r="N14" s="345">
        <v>25542106.66</v>
      </c>
      <c r="O14" s="345">
        <v>864507.44</v>
      </c>
      <c r="P14" s="346" t="s">
        <v>985</v>
      </c>
      <c r="Q14" s="345">
        <v>25542106.66</v>
      </c>
      <c r="R14" s="345"/>
      <c r="S14" s="344">
        <v>690</v>
      </c>
      <c r="T14" s="345"/>
      <c r="U14" s="345"/>
      <c r="V14" s="345"/>
      <c r="W14" s="344"/>
      <c r="X14" s="345">
        <f>25542106.66-Y14</f>
        <v>24677599.219999999</v>
      </c>
      <c r="Y14" s="345">
        <v>864507.44</v>
      </c>
      <c r="Z14" s="345">
        <v>7774974.6799999997</v>
      </c>
      <c r="AA14" s="344">
        <v>690</v>
      </c>
      <c r="AB14" s="344">
        <v>100</v>
      </c>
      <c r="AC14" s="344">
        <f t="shared" si="0"/>
        <v>193</v>
      </c>
      <c r="AD14" s="345"/>
      <c r="AE14" s="347"/>
      <c r="AF14" s="347">
        <v>42640</v>
      </c>
      <c r="AG14" s="347">
        <v>43080</v>
      </c>
      <c r="AH14" s="347">
        <v>43884</v>
      </c>
      <c r="AI14" s="347"/>
      <c r="AJ14" s="347"/>
      <c r="AK14" s="156"/>
    </row>
    <row r="15" spans="2:37" ht="31.8">
      <c r="B15" s="339" t="s">
        <v>986</v>
      </c>
      <c r="C15" s="339" t="s">
        <v>987</v>
      </c>
      <c r="D15" s="340">
        <v>41836</v>
      </c>
      <c r="E15" s="339" t="s">
        <v>946</v>
      </c>
      <c r="F15" s="341" t="s">
        <v>947</v>
      </c>
      <c r="G15" s="339" t="s">
        <v>947</v>
      </c>
      <c r="H15" s="339" t="s">
        <v>947</v>
      </c>
      <c r="I15" s="339" t="s">
        <v>947</v>
      </c>
      <c r="J15" s="339" t="s">
        <v>988</v>
      </c>
      <c r="K15" s="339"/>
      <c r="L15" s="340">
        <v>43373</v>
      </c>
      <c r="M15" s="349" t="s">
        <v>963</v>
      </c>
      <c r="N15" s="348">
        <v>3522727.01</v>
      </c>
      <c r="O15" s="348">
        <v>233712.2</v>
      </c>
      <c r="P15" s="346" t="s">
        <v>985</v>
      </c>
      <c r="Q15" s="348">
        <v>3522727.01</v>
      </c>
      <c r="R15" s="348"/>
      <c r="S15" s="349">
        <v>332</v>
      </c>
      <c r="T15" s="348"/>
      <c r="U15" s="348"/>
      <c r="V15" s="348"/>
      <c r="W15" s="349"/>
      <c r="X15" s="348">
        <f>3522727.01-Y15</f>
        <v>3289014.8099999996</v>
      </c>
      <c r="Y15" s="348">
        <v>233712.2</v>
      </c>
      <c r="Z15" s="348"/>
      <c r="AA15" s="349">
        <v>332</v>
      </c>
      <c r="AB15" s="349">
        <v>0</v>
      </c>
      <c r="AC15" s="349">
        <f t="shared" si="0"/>
        <v>0</v>
      </c>
      <c r="AD15" s="348"/>
      <c r="AE15" s="350"/>
      <c r="AF15" s="350">
        <v>42046</v>
      </c>
      <c r="AG15" s="350"/>
      <c r="AH15" s="350"/>
      <c r="AI15" s="350"/>
      <c r="AJ15" s="350"/>
      <c r="AK15" s="156"/>
    </row>
    <row r="16" spans="2:37" ht="42">
      <c r="B16" s="339" t="s">
        <v>989</v>
      </c>
      <c r="C16" s="339" t="s">
        <v>990</v>
      </c>
      <c r="D16" s="340">
        <v>41922</v>
      </c>
      <c r="E16" s="339" t="s">
        <v>946</v>
      </c>
      <c r="F16" s="341" t="s">
        <v>947</v>
      </c>
      <c r="G16" s="339" t="s">
        <v>947</v>
      </c>
      <c r="H16" s="339" t="s">
        <v>947</v>
      </c>
      <c r="I16" s="339" t="s">
        <v>947</v>
      </c>
      <c r="J16" s="339" t="s">
        <v>991</v>
      </c>
      <c r="K16" s="339"/>
      <c r="L16" s="340">
        <v>43373</v>
      </c>
      <c r="M16" s="349" t="s">
        <v>963</v>
      </c>
      <c r="N16" s="348">
        <v>15968246.9</v>
      </c>
      <c r="O16" s="348">
        <v>721846.47</v>
      </c>
      <c r="P16" s="346" t="s">
        <v>985</v>
      </c>
      <c r="Q16" s="348">
        <v>15968246.9</v>
      </c>
      <c r="R16" s="348"/>
      <c r="S16" s="349">
        <v>615</v>
      </c>
      <c r="T16" s="348"/>
      <c r="U16" s="348"/>
      <c r="V16" s="348"/>
      <c r="W16" s="349"/>
      <c r="X16" s="348">
        <f>15968246.9-Y16</f>
        <v>15246400.43</v>
      </c>
      <c r="Y16" s="348">
        <v>721846.47</v>
      </c>
      <c r="Z16" s="348"/>
      <c r="AA16" s="349">
        <v>615</v>
      </c>
      <c r="AB16" s="349"/>
      <c r="AC16" s="349">
        <f t="shared" si="0"/>
        <v>0</v>
      </c>
      <c r="AD16" s="348"/>
      <c r="AE16" s="350"/>
      <c r="AF16" s="350">
        <v>41921</v>
      </c>
      <c r="AG16" s="350"/>
      <c r="AH16" s="350"/>
      <c r="AI16" s="350"/>
      <c r="AJ16" s="350"/>
      <c r="AK16" s="156"/>
    </row>
    <row r="17" spans="2:37" ht="31.8">
      <c r="B17" s="339" t="s">
        <v>992</v>
      </c>
      <c r="C17" s="339" t="s">
        <v>993</v>
      </c>
      <c r="D17" s="340">
        <v>41551</v>
      </c>
      <c r="E17" s="339" t="s">
        <v>946</v>
      </c>
      <c r="F17" s="341" t="s">
        <v>947</v>
      </c>
      <c r="G17" s="339" t="s">
        <v>947</v>
      </c>
      <c r="H17" s="339" t="s">
        <v>947</v>
      </c>
      <c r="I17" s="339" t="s">
        <v>947</v>
      </c>
      <c r="J17" s="339" t="s">
        <v>994</v>
      </c>
      <c r="K17" s="339"/>
      <c r="L17" s="340">
        <v>43373</v>
      </c>
      <c r="M17" s="349" t="s">
        <v>963</v>
      </c>
      <c r="N17" s="348">
        <v>9943290.6199999992</v>
      </c>
      <c r="O17" s="348">
        <v>149559.99</v>
      </c>
      <c r="P17" s="346" t="s">
        <v>964</v>
      </c>
      <c r="Q17" s="348">
        <v>9943290.6199999992</v>
      </c>
      <c r="R17" s="348"/>
      <c r="S17" s="349">
        <v>360</v>
      </c>
      <c r="T17" s="348"/>
      <c r="U17" s="348"/>
      <c r="V17" s="348"/>
      <c r="W17" s="349"/>
      <c r="X17" s="348">
        <f>9943290.62-Y17</f>
        <v>9793730.629999999</v>
      </c>
      <c r="Y17" s="348">
        <v>149559.99</v>
      </c>
      <c r="Z17" s="348"/>
      <c r="AA17" s="349">
        <v>360</v>
      </c>
      <c r="AB17" s="349"/>
      <c r="AC17" s="349">
        <f t="shared" si="0"/>
        <v>0</v>
      </c>
      <c r="AD17" s="348"/>
      <c r="AE17" s="350"/>
      <c r="AF17" s="350">
        <v>41997</v>
      </c>
      <c r="AG17" s="350"/>
      <c r="AH17" s="350"/>
      <c r="AI17" s="350"/>
      <c r="AJ17" s="350"/>
      <c r="AK17" s="156"/>
    </row>
    <row r="18" spans="2:37" ht="82.8">
      <c r="B18" s="339" t="s">
        <v>995</v>
      </c>
      <c r="C18" s="339" t="s">
        <v>996</v>
      </c>
      <c r="D18" s="340">
        <v>41044</v>
      </c>
      <c r="E18" s="339" t="s">
        <v>946</v>
      </c>
      <c r="F18" s="341" t="s">
        <v>947</v>
      </c>
      <c r="G18" s="339" t="s">
        <v>947</v>
      </c>
      <c r="H18" s="339" t="s">
        <v>947</v>
      </c>
      <c r="I18" s="339" t="s">
        <v>947</v>
      </c>
      <c r="J18" s="339" t="s">
        <v>997</v>
      </c>
      <c r="K18" s="339"/>
      <c r="L18" s="340">
        <v>43373</v>
      </c>
      <c r="M18" s="349" t="s">
        <v>963</v>
      </c>
      <c r="N18" s="348">
        <v>11725665.93</v>
      </c>
      <c r="O18" s="348">
        <v>376390.99</v>
      </c>
      <c r="P18" s="346" t="s">
        <v>985</v>
      </c>
      <c r="Q18" s="348">
        <v>11725665.93</v>
      </c>
      <c r="R18" s="348"/>
      <c r="S18" s="349">
        <v>400</v>
      </c>
      <c r="T18" s="348"/>
      <c r="U18" s="348"/>
      <c r="V18" s="348"/>
      <c r="W18" s="349"/>
      <c r="X18" s="348">
        <f>11725665.93-Y18</f>
        <v>11349274.939999999</v>
      </c>
      <c r="Y18" s="348">
        <v>376390.99</v>
      </c>
      <c r="Z18" s="348"/>
      <c r="AA18" s="349">
        <v>400</v>
      </c>
      <c r="AB18" s="349"/>
      <c r="AC18" s="349">
        <f t="shared" si="0"/>
        <v>0</v>
      </c>
      <c r="AD18" s="348"/>
      <c r="AE18" s="350"/>
      <c r="AF18" s="350">
        <v>41921</v>
      </c>
      <c r="AG18" s="350"/>
      <c r="AH18" s="350"/>
      <c r="AI18" s="350"/>
      <c r="AJ18" s="350"/>
      <c r="AK18" s="156"/>
    </row>
    <row r="19" spans="2:37" ht="124.5" customHeight="1">
      <c r="B19" s="339" t="s">
        <v>998</v>
      </c>
      <c r="C19" s="363" t="s">
        <v>999</v>
      </c>
      <c r="D19" s="364">
        <v>40542</v>
      </c>
      <c r="E19" s="365" t="s">
        <v>946</v>
      </c>
      <c r="F19" s="365" t="s">
        <v>1000</v>
      </c>
      <c r="G19" s="365" t="s">
        <v>1000</v>
      </c>
      <c r="H19" s="365" t="s">
        <v>1000</v>
      </c>
      <c r="I19" s="365" t="s">
        <v>1000</v>
      </c>
      <c r="J19" s="402" t="s">
        <v>1001</v>
      </c>
      <c r="K19" s="366"/>
      <c r="L19" s="396">
        <v>43373</v>
      </c>
      <c r="M19" s="399" t="s">
        <v>1021</v>
      </c>
      <c r="N19" s="367">
        <v>4689916.43</v>
      </c>
      <c r="O19" s="367">
        <v>190823.15</v>
      </c>
      <c r="P19" s="368" t="s">
        <v>1002</v>
      </c>
      <c r="Q19" s="367">
        <v>4689916.43</v>
      </c>
      <c r="R19" s="366"/>
      <c r="S19" s="369">
        <f>360+95</f>
        <v>455</v>
      </c>
      <c r="T19" s="367">
        <v>226611.43</v>
      </c>
      <c r="U19" s="367">
        <f>201972.68-O19</f>
        <v>11149.529999999999</v>
      </c>
      <c r="V19" s="367">
        <f t="shared" ref="V19" si="1">U19+T19</f>
        <v>237760.96</v>
      </c>
      <c r="W19" s="370">
        <v>25</v>
      </c>
      <c r="X19" s="367">
        <f t="shared" ref="X19" si="2">N19+T19</f>
        <v>4916527.8599999994</v>
      </c>
      <c r="Y19" s="367">
        <f t="shared" ref="Y19" si="3">SUM(O19+U19)</f>
        <v>201972.68</v>
      </c>
      <c r="Z19" s="367">
        <v>3448025.85</v>
      </c>
      <c r="AA19" s="372">
        <f t="shared" ref="AA19" si="4">S19+W19</f>
        <v>480</v>
      </c>
      <c r="AB19" s="373">
        <v>1191</v>
      </c>
      <c r="AC19" s="349">
        <f t="shared" si="0"/>
        <v>360</v>
      </c>
      <c r="AD19" s="367">
        <f>87250+63681</f>
        <v>150931</v>
      </c>
      <c r="AE19" s="350">
        <v>38099</v>
      </c>
      <c r="AF19" s="350">
        <v>40591</v>
      </c>
      <c r="AG19" s="350">
        <v>41822</v>
      </c>
      <c r="AH19" s="350">
        <v>43555</v>
      </c>
      <c r="AI19" s="350">
        <f t="shared" ref="AI19" si="5">AH19+1</f>
        <v>43556</v>
      </c>
      <c r="AJ19" s="350">
        <f t="shared" ref="AJ19" si="6">AI19</f>
        <v>43556</v>
      </c>
      <c r="AK19" s="404" t="s">
        <v>1057</v>
      </c>
    </row>
    <row r="20" spans="2:37" ht="57.75" customHeight="1">
      <c r="B20" s="339" t="s">
        <v>1003</v>
      </c>
      <c r="C20" s="363" t="s">
        <v>1004</v>
      </c>
      <c r="D20" s="364">
        <v>40455</v>
      </c>
      <c r="E20" s="365" t="s">
        <v>946</v>
      </c>
      <c r="F20" s="365" t="s">
        <v>1000</v>
      </c>
      <c r="G20" s="365" t="s">
        <v>1000</v>
      </c>
      <c r="H20" s="365" t="s">
        <v>1000</v>
      </c>
      <c r="I20" s="365" t="s">
        <v>1000</v>
      </c>
      <c r="J20" s="402" t="s">
        <v>1005</v>
      </c>
      <c r="K20" s="366"/>
      <c r="L20" s="400">
        <v>40721</v>
      </c>
      <c r="M20" s="401" t="s">
        <v>1006</v>
      </c>
      <c r="N20" s="367">
        <v>598084.76</v>
      </c>
      <c r="O20" s="367">
        <v>17105.259999999998</v>
      </c>
      <c r="P20" s="366"/>
      <c r="Q20" s="367">
        <v>598084.76</v>
      </c>
      <c r="R20" s="366"/>
      <c r="S20" s="369">
        <v>260</v>
      </c>
      <c r="T20" s="367">
        <v>0</v>
      </c>
      <c r="U20" s="367">
        <v>0</v>
      </c>
      <c r="V20" s="367">
        <f t="shared" ref="V20" si="7">U20+T20</f>
        <v>0</v>
      </c>
      <c r="W20" s="370">
        <v>0</v>
      </c>
      <c r="X20" s="367">
        <f t="shared" ref="X20:X28" si="8">N20+T20</f>
        <v>598084.76</v>
      </c>
      <c r="Y20" s="371">
        <f t="shared" ref="Y20:Y23" si="9">SUM(O20+U20)</f>
        <v>17105.259999999998</v>
      </c>
      <c r="Z20" s="367"/>
      <c r="AA20" s="372">
        <f t="shared" ref="AA20:AA26" si="10">S20+W20</f>
        <v>260</v>
      </c>
      <c r="AB20" s="373">
        <v>0</v>
      </c>
      <c r="AC20" s="349">
        <f t="shared" si="0"/>
        <v>257</v>
      </c>
      <c r="AD20" s="374">
        <v>0</v>
      </c>
      <c r="AE20" s="350" t="s">
        <v>380</v>
      </c>
      <c r="AF20" s="350" t="s">
        <v>380</v>
      </c>
      <c r="AG20" s="350">
        <v>40464</v>
      </c>
      <c r="AH20" s="350">
        <v>40721</v>
      </c>
      <c r="AI20" s="350" t="s">
        <v>380</v>
      </c>
      <c r="AJ20" s="350" t="s">
        <v>380</v>
      </c>
      <c r="AK20" s="156"/>
    </row>
    <row r="21" spans="2:37" ht="30.6">
      <c r="B21" s="339" t="s">
        <v>1007</v>
      </c>
      <c r="C21" s="363" t="s">
        <v>1008</v>
      </c>
      <c r="D21" s="364">
        <v>42496</v>
      </c>
      <c r="E21" s="365" t="s">
        <v>946</v>
      </c>
      <c r="F21" s="365" t="s">
        <v>1000</v>
      </c>
      <c r="G21" s="365" t="s">
        <v>1000</v>
      </c>
      <c r="H21" s="365" t="s">
        <v>1000</v>
      </c>
      <c r="I21" s="365" t="s">
        <v>1000</v>
      </c>
      <c r="J21" s="402" t="s">
        <v>1009</v>
      </c>
      <c r="K21" s="366"/>
      <c r="L21" s="396">
        <v>43373</v>
      </c>
      <c r="M21" s="399" t="s">
        <v>1010</v>
      </c>
      <c r="N21" s="367">
        <v>0</v>
      </c>
      <c r="O21" s="367">
        <v>0</v>
      </c>
      <c r="P21" s="368" t="s">
        <v>1011</v>
      </c>
      <c r="Q21" s="367">
        <v>0</v>
      </c>
      <c r="R21" s="366"/>
      <c r="S21" s="369">
        <v>120</v>
      </c>
      <c r="T21" s="367">
        <v>0</v>
      </c>
      <c r="U21" s="367">
        <v>0</v>
      </c>
      <c r="V21" s="367">
        <v>0</v>
      </c>
      <c r="W21" s="370">
        <v>0</v>
      </c>
      <c r="X21" s="367">
        <f t="shared" si="8"/>
        <v>0</v>
      </c>
      <c r="Y21" s="371">
        <f t="shared" si="9"/>
        <v>0</v>
      </c>
      <c r="Z21" s="367">
        <v>0</v>
      </c>
      <c r="AA21" s="372">
        <f t="shared" si="10"/>
        <v>120</v>
      </c>
      <c r="AB21" s="373">
        <v>0</v>
      </c>
      <c r="AC21" s="349">
        <v>0</v>
      </c>
      <c r="AD21" s="374">
        <v>0</v>
      </c>
      <c r="AE21" s="350">
        <v>42495</v>
      </c>
      <c r="AF21" s="350">
        <v>43097</v>
      </c>
      <c r="AG21" s="350" t="s">
        <v>380</v>
      </c>
      <c r="AH21" s="350" t="s">
        <v>380</v>
      </c>
      <c r="AI21" s="350" t="s">
        <v>380</v>
      </c>
      <c r="AJ21" s="350" t="s">
        <v>380</v>
      </c>
      <c r="AK21" s="156"/>
    </row>
    <row r="22" spans="2:37" ht="30.6">
      <c r="B22" s="339" t="s">
        <v>1012</v>
      </c>
      <c r="C22" s="363" t="s">
        <v>1013</v>
      </c>
      <c r="D22" s="364">
        <v>42939</v>
      </c>
      <c r="E22" s="365" t="s">
        <v>946</v>
      </c>
      <c r="F22" s="365" t="s">
        <v>1000</v>
      </c>
      <c r="G22" s="365" t="s">
        <v>1000</v>
      </c>
      <c r="H22" s="365" t="s">
        <v>1000</v>
      </c>
      <c r="I22" s="365" t="s">
        <v>1000</v>
      </c>
      <c r="J22" s="402" t="s">
        <v>1014</v>
      </c>
      <c r="K22" s="366"/>
      <c r="L22" s="396">
        <v>43373</v>
      </c>
      <c r="M22" s="399" t="s">
        <v>1021</v>
      </c>
      <c r="N22" s="367">
        <v>162446.1</v>
      </c>
      <c r="O22" s="367">
        <v>16184.97</v>
      </c>
      <c r="P22" s="366" t="s">
        <v>940</v>
      </c>
      <c r="Q22" s="367">
        <v>162446.1</v>
      </c>
      <c r="R22" s="366"/>
      <c r="S22" s="369">
        <v>60</v>
      </c>
      <c r="T22" s="367">
        <v>0</v>
      </c>
      <c r="U22" s="367">
        <v>0</v>
      </c>
      <c r="V22" s="367">
        <v>0</v>
      </c>
      <c r="W22" s="370">
        <v>0</v>
      </c>
      <c r="X22" s="367">
        <f t="shared" si="8"/>
        <v>162446.1</v>
      </c>
      <c r="Y22" s="371">
        <f t="shared" si="9"/>
        <v>16184.97</v>
      </c>
      <c r="Z22" s="367">
        <v>0</v>
      </c>
      <c r="AA22" s="372">
        <f t="shared" si="10"/>
        <v>60</v>
      </c>
      <c r="AB22" s="373">
        <v>0</v>
      </c>
      <c r="AC22" s="349">
        <v>0</v>
      </c>
      <c r="AD22" s="374">
        <v>0</v>
      </c>
      <c r="AE22" s="350">
        <v>42943</v>
      </c>
      <c r="AF22" s="350">
        <v>43083</v>
      </c>
      <c r="AG22" s="350" t="s">
        <v>380</v>
      </c>
      <c r="AH22" s="350" t="s">
        <v>380</v>
      </c>
      <c r="AI22" s="350" t="s">
        <v>380</v>
      </c>
      <c r="AJ22" s="350" t="s">
        <v>380</v>
      </c>
      <c r="AK22" s="156"/>
    </row>
    <row r="23" spans="2:37" ht="64.5" customHeight="1">
      <c r="B23" s="339" t="s">
        <v>1015</v>
      </c>
      <c r="C23" s="363" t="s">
        <v>1016</v>
      </c>
      <c r="D23" s="364">
        <v>42929</v>
      </c>
      <c r="E23" s="365" t="s">
        <v>946</v>
      </c>
      <c r="F23" s="365" t="s">
        <v>1000</v>
      </c>
      <c r="G23" s="365" t="s">
        <v>1000</v>
      </c>
      <c r="H23" s="365" t="s">
        <v>1000</v>
      </c>
      <c r="I23" s="365" t="s">
        <v>1000</v>
      </c>
      <c r="J23" s="402" t="s">
        <v>1017</v>
      </c>
      <c r="K23" s="366"/>
      <c r="L23" s="400">
        <v>43146</v>
      </c>
      <c r="M23" s="401" t="s">
        <v>1006</v>
      </c>
      <c r="N23" s="367">
        <v>447898.93</v>
      </c>
      <c r="O23" s="367">
        <v>0</v>
      </c>
      <c r="P23" s="366"/>
      <c r="Q23" s="367">
        <v>447898.93</v>
      </c>
      <c r="R23" s="366"/>
      <c r="S23" s="369">
        <v>35</v>
      </c>
      <c r="T23" s="367">
        <v>0</v>
      </c>
      <c r="U23" s="367">
        <v>0</v>
      </c>
      <c r="V23" s="367">
        <v>0</v>
      </c>
      <c r="W23" s="370">
        <v>0</v>
      </c>
      <c r="X23" s="367">
        <f t="shared" si="8"/>
        <v>447898.93</v>
      </c>
      <c r="Y23" s="371">
        <f t="shared" si="9"/>
        <v>0</v>
      </c>
      <c r="Z23" s="367">
        <v>89579.79</v>
      </c>
      <c r="AA23" s="372">
        <f t="shared" si="10"/>
        <v>35</v>
      </c>
      <c r="AB23" s="373">
        <f>4+2+1+3+4</f>
        <v>14</v>
      </c>
      <c r="AC23" s="349">
        <f>IF(M23="in progettazione", 0, (L23-AG23-AB23))</f>
        <v>45</v>
      </c>
      <c r="AD23" s="374">
        <v>30417</v>
      </c>
      <c r="AE23" s="350">
        <v>42863</v>
      </c>
      <c r="AF23" s="350">
        <v>42942</v>
      </c>
      <c r="AG23" s="350">
        <v>43087</v>
      </c>
      <c r="AH23" s="350">
        <v>43146</v>
      </c>
      <c r="AI23" s="350">
        <v>43155</v>
      </c>
      <c r="AJ23" s="350">
        <v>43166</v>
      </c>
      <c r="AK23" s="156"/>
    </row>
    <row r="24" spans="2:37" ht="131.25" customHeight="1">
      <c r="B24" s="351" t="s">
        <v>1018</v>
      </c>
      <c r="C24" s="375" t="s">
        <v>1019</v>
      </c>
      <c r="D24" s="376"/>
      <c r="E24" s="377" t="s">
        <v>946</v>
      </c>
      <c r="F24" s="377" t="s">
        <v>1000</v>
      </c>
      <c r="G24" s="377" t="s">
        <v>1000</v>
      </c>
      <c r="H24" s="377" t="s">
        <v>1000</v>
      </c>
      <c r="I24" s="377" t="s">
        <v>1000</v>
      </c>
      <c r="J24" s="403" t="s">
        <v>1020</v>
      </c>
      <c r="K24" s="378"/>
      <c r="L24" s="379"/>
      <c r="M24" s="380" t="s">
        <v>1021</v>
      </c>
      <c r="N24" s="381">
        <v>115917428.54000001</v>
      </c>
      <c r="O24" s="381"/>
      <c r="P24" s="380" t="s">
        <v>1022</v>
      </c>
      <c r="Q24" s="381">
        <v>115917428.54000001</v>
      </c>
      <c r="R24" s="378"/>
      <c r="S24" s="382"/>
      <c r="T24" s="381"/>
      <c r="U24" s="381"/>
      <c r="V24" s="381"/>
      <c r="W24" s="383"/>
      <c r="X24" s="381"/>
      <c r="Y24" s="384"/>
      <c r="Z24" s="381"/>
      <c r="AA24" s="385">
        <f t="shared" si="10"/>
        <v>0</v>
      </c>
      <c r="AB24" s="386"/>
      <c r="AC24" s="387">
        <v>0</v>
      </c>
      <c r="AD24" s="388"/>
      <c r="AE24" s="389"/>
      <c r="AF24" s="389"/>
      <c r="AG24" s="389"/>
      <c r="AH24" s="389"/>
      <c r="AI24" s="389"/>
      <c r="AJ24" s="389"/>
      <c r="AK24" s="389"/>
    </row>
    <row r="25" spans="2:37" ht="61.2">
      <c r="B25" s="339" t="s">
        <v>1018</v>
      </c>
      <c r="C25" s="363" t="s">
        <v>1019</v>
      </c>
      <c r="D25" s="364">
        <v>40562</v>
      </c>
      <c r="E25" s="365" t="s">
        <v>946</v>
      </c>
      <c r="F25" s="365" t="s">
        <v>1000</v>
      </c>
      <c r="G25" s="365" t="s">
        <v>1000</v>
      </c>
      <c r="H25" s="365" t="s">
        <v>1000</v>
      </c>
      <c r="I25" s="365" t="s">
        <v>1000</v>
      </c>
      <c r="J25" s="402" t="s">
        <v>1023</v>
      </c>
      <c r="K25" s="366" t="s">
        <v>1024</v>
      </c>
      <c r="L25" s="400">
        <v>41459</v>
      </c>
      <c r="M25" s="401" t="s">
        <v>1006</v>
      </c>
      <c r="N25" s="367">
        <v>3466974.54</v>
      </c>
      <c r="O25" s="367">
        <v>52304.66</v>
      </c>
      <c r="P25" s="368" t="s">
        <v>1022</v>
      </c>
      <c r="Q25" s="367">
        <v>3466974.54</v>
      </c>
      <c r="R25" s="366"/>
      <c r="S25" s="369">
        <v>240</v>
      </c>
      <c r="T25" s="367">
        <f>3306974.54-N25</f>
        <v>-160000</v>
      </c>
      <c r="U25" s="367">
        <f>49902.25-O25</f>
        <v>-2402.4100000000035</v>
      </c>
      <c r="V25" s="367">
        <f t="shared" ref="V25:V26" si="11">U25+T25</f>
        <v>-162402.41</v>
      </c>
      <c r="W25" s="370">
        <v>0</v>
      </c>
      <c r="X25" s="367">
        <f t="shared" si="8"/>
        <v>3306974.54</v>
      </c>
      <c r="Y25" s="371">
        <f>12893.24</f>
        <v>12893.24</v>
      </c>
      <c r="Z25" s="367">
        <v>854423.4</v>
      </c>
      <c r="AA25" s="372">
        <f t="shared" si="10"/>
        <v>240</v>
      </c>
      <c r="AB25" s="373">
        <v>0</v>
      </c>
      <c r="AC25" s="349">
        <f>IF(M25="in progettazione", 0, (L25-AG25-AB25))</f>
        <v>240</v>
      </c>
      <c r="AD25" s="374">
        <v>0</v>
      </c>
      <c r="AE25" s="350" t="s">
        <v>380</v>
      </c>
      <c r="AF25" s="350" t="s">
        <v>380</v>
      </c>
      <c r="AG25" s="350">
        <v>41219</v>
      </c>
      <c r="AH25" s="350">
        <f>AG25+S25+AB25+W25</f>
        <v>41459</v>
      </c>
      <c r="AI25" s="350">
        <f>AH25+1</f>
        <v>41460</v>
      </c>
      <c r="AJ25" s="350">
        <v>41460</v>
      </c>
      <c r="AK25" s="156"/>
    </row>
    <row r="26" spans="2:37" ht="61.2">
      <c r="B26" s="339" t="s">
        <v>1018</v>
      </c>
      <c r="C26" s="363" t="s">
        <v>1025</v>
      </c>
      <c r="D26" s="364">
        <v>40736</v>
      </c>
      <c r="E26" s="365" t="s">
        <v>946</v>
      </c>
      <c r="F26" s="365" t="s">
        <v>1000</v>
      </c>
      <c r="G26" s="365" t="s">
        <v>1000</v>
      </c>
      <c r="H26" s="365" t="s">
        <v>1000</v>
      </c>
      <c r="I26" s="365" t="s">
        <v>1000</v>
      </c>
      <c r="J26" s="402" t="s">
        <v>1026</v>
      </c>
      <c r="K26" s="366" t="s">
        <v>1027</v>
      </c>
      <c r="L26" s="396">
        <v>43373</v>
      </c>
      <c r="M26" s="399" t="s">
        <v>1021</v>
      </c>
      <c r="N26" s="367">
        <f>94717790.95+2100000</f>
        <v>96817790.950000003</v>
      </c>
      <c r="O26" s="367">
        <v>1613859.46</v>
      </c>
      <c r="P26" s="368" t="s">
        <v>1022</v>
      </c>
      <c r="Q26" s="367">
        <f>94717790.95+2100000</f>
        <v>96817790.950000003</v>
      </c>
      <c r="R26" s="366"/>
      <c r="S26" s="369">
        <v>699</v>
      </c>
      <c r="T26" s="367">
        <f>110803569.54-N26</f>
        <v>13985778.590000004</v>
      </c>
      <c r="U26" s="367">
        <f>5113859-O26</f>
        <v>3499999.54</v>
      </c>
      <c r="V26" s="367">
        <f t="shared" si="11"/>
        <v>17485778.130000003</v>
      </c>
      <c r="W26" s="370">
        <v>69</v>
      </c>
      <c r="X26" s="367">
        <f t="shared" si="8"/>
        <v>110803569.54000001</v>
      </c>
      <c r="Y26" s="371">
        <f>SUM(O26+U26)</f>
        <v>5113859</v>
      </c>
      <c r="Z26" s="367">
        <v>44838811.420000002</v>
      </c>
      <c r="AA26" s="372">
        <f t="shared" si="10"/>
        <v>768</v>
      </c>
      <c r="AB26" s="373">
        <v>1240</v>
      </c>
      <c r="AC26" s="349">
        <f>IF(M26="in progettazione", 0, (L26-AG26-AB26))</f>
        <v>589</v>
      </c>
      <c r="AD26" s="374">
        <v>16951632.379999999</v>
      </c>
      <c r="AE26" s="350" t="s">
        <v>380</v>
      </c>
      <c r="AF26" s="350" t="s">
        <v>380</v>
      </c>
      <c r="AG26" s="350">
        <v>41544</v>
      </c>
      <c r="AH26" s="350">
        <f>AG26+S26+AB26+W26</f>
        <v>43552</v>
      </c>
      <c r="AI26" s="350" t="s">
        <v>380</v>
      </c>
      <c r="AJ26" s="350" t="s">
        <v>380</v>
      </c>
      <c r="AK26" s="156"/>
    </row>
    <row r="27" spans="2:37" ht="163.5" customHeight="1">
      <c r="B27" s="339" t="s">
        <v>1028</v>
      </c>
      <c r="C27" s="363" t="s">
        <v>1029</v>
      </c>
      <c r="D27" s="364">
        <v>40968</v>
      </c>
      <c r="E27" s="365" t="s">
        <v>946</v>
      </c>
      <c r="F27" s="365" t="s">
        <v>1000</v>
      </c>
      <c r="G27" s="365" t="s">
        <v>1000</v>
      </c>
      <c r="H27" s="365" t="s">
        <v>1000</v>
      </c>
      <c r="I27" s="365" t="s">
        <v>1000</v>
      </c>
      <c r="J27" s="402" t="s">
        <v>1030</v>
      </c>
      <c r="K27" s="366"/>
      <c r="L27" s="396">
        <v>43373</v>
      </c>
      <c r="M27" s="397" t="s">
        <v>1053</v>
      </c>
      <c r="N27" s="367">
        <v>24182075.659999996</v>
      </c>
      <c r="O27" s="367">
        <v>52397.9</v>
      </c>
      <c r="P27" s="390" t="s">
        <v>1031</v>
      </c>
      <c r="Q27" s="367">
        <v>24182075.659999996</v>
      </c>
      <c r="R27" s="366"/>
      <c r="S27" s="369">
        <v>210</v>
      </c>
      <c r="T27" s="367">
        <v>0</v>
      </c>
      <c r="U27" s="367">
        <v>0</v>
      </c>
      <c r="V27" s="367">
        <v>0</v>
      </c>
      <c r="W27" s="370">
        <v>0</v>
      </c>
      <c r="X27" s="367">
        <f>N27+T27</f>
        <v>24182075.659999996</v>
      </c>
      <c r="Y27" s="371">
        <f>SUM(O27+U27)</f>
        <v>52397.9</v>
      </c>
      <c r="Z27" s="367">
        <v>0</v>
      </c>
      <c r="AA27" s="372">
        <v>210</v>
      </c>
      <c r="AB27" s="373">
        <v>0</v>
      </c>
      <c r="AC27" s="349">
        <v>0</v>
      </c>
      <c r="AD27" s="374"/>
      <c r="AE27" s="350">
        <v>40245</v>
      </c>
      <c r="AF27" s="350">
        <v>43465</v>
      </c>
      <c r="AG27" s="350">
        <v>43784</v>
      </c>
      <c r="AH27" s="350">
        <v>43921</v>
      </c>
      <c r="AI27" s="350">
        <v>43922</v>
      </c>
      <c r="AJ27" s="350">
        <v>43922</v>
      </c>
      <c r="AK27" s="156"/>
    </row>
    <row r="28" spans="2:37" ht="71.400000000000006">
      <c r="B28" s="339" t="s">
        <v>1032</v>
      </c>
      <c r="C28" s="391" t="s">
        <v>1033</v>
      </c>
      <c r="D28" s="364">
        <v>40882</v>
      </c>
      <c r="E28" s="365" t="s">
        <v>946</v>
      </c>
      <c r="F28" s="365" t="s">
        <v>1000</v>
      </c>
      <c r="G28" s="365" t="s">
        <v>1000</v>
      </c>
      <c r="H28" s="365" t="s">
        <v>1000</v>
      </c>
      <c r="I28" s="365" t="s">
        <v>1000</v>
      </c>
      <c r="J28" s="402" t="s">
        <v>1034</v>
      </c>
      <c r="K28" s="392"/>
      <c r="L28" s="396">
        <v>43373</v>
      </c>
      <c r="M28" s="398" t="s">
        <v>1054</v>
      </c>
      <c r="N28" s="374">
        <v>15999550.18</v>
      </c>
      <c r="O28" s="374">
        <v>548865.15</v>
      </c>
      <c r="P28" s="390" t="s">
        <v>1035</v>
      </c>
      <c r="Q28" s="374">
        <v>0</v>
      </c>
      <c r="R28" s="366"/>
      <c r="S28" s="369">
        <v>360</v>
      </c>
      <c r="T28" s="374">
        <v>0</v>
      </c>
      <c r="U28" s="374">
        <v>0</v>
      </c>
      <c r="V28" s="374">
        <f t="shared" ref="V28" si="12">U28+T28</f>
        <v>0</v>
      </c>
      <c r="W28" s="370">
        <v>0</v>
      </c>
      <c r="X28" s="367">
        <f t="shared" si="8"/>
        <v>15999550.18</v>
      </c>
      <c r="Y28" s="371">
        <f>SUM(O28+U28)</f>
        <v>548865.15</v>
      </c>
      <c r="Z28" s="367">
        <v>0</v>
      </c>
      <c r="AA28" s="393">
        <v>360</v>
      </c>
      <c r="AB28" s="373">
        <v>1240</v>
      </c>
      <c r="AC28" s="349">
        <v>0</v>
      </c>
      <c r="AD28" s="374"/>
      <c r="AE28" s="350">
        <v>41831</v>
      </c>
      <c r="AF28" s="350">
        <v>43373</v>
      </c>
      <c r="AG28" s="350" t="s">
        <v>380</v>
      </c>
      <c r="AH28" s="350" t="s">
        <v>380</v>
      </c>
      <c r="AI28" s="350" t="s">
        <v>380</v>
      </c>
      <c r="AJ28" s="350" t="s">
        <v>380</v>
      </c>
      <c r="AK28" s="156"/>
    </row>
    <row r="29" spans="2:37" ht="79.5" customHeight="1">
      <c r="B29" s="339" t="s">
        <v>1036</v>
      </c>
      <c r="C29" s="391" t="s">
        <v>1037</v>
      </c>
      <c r="D29" s="364">
        <v>41913</v>
      </c>
      <c r="E29" s="365" t="s">
        <v>946</v>
      </c>
      <c r="F29" s="365" t="s">
        <v>1000</v>
      </c>
      <c r="G29" s="365" t="s">
        <v>1000</v>
      </c>
      <c r="H29" s="365" t="s">
        <v>1000</v>
      </c>
      <c r="I29" s="365" t="s">
        <v>1000</v>
      </c>
      <c r="J29" s="402" t="s">
        <v>1038</v>
      </c>
      <c r="K29" s="392"/>
      <c r="L29" s="396">
        <v>43373</v>
      </c>
      <c r="M29" s="398" t="s">
        <v>1053</v>
      </c>
      <c r="N29" s="374">
        <v>0</v>
      </c>
      <c r="O29" s="374">
        <v>0</v>
      </c>
      <c r="P29" s="390" t="s">
        <v>1039</v>
      </c>
      <c r="Q29" s="374">
        <v>0</v>
      </c>
      <c r="R29" s="366"/>
      <c r="S29" s="369">
        <v>120</v>
      </c>
      <c r="T29" s="374">
        <v>0</v>
      </c>
      <c r="U29" s="374">
        <v>0</v>
      </c>
      <c r="V29" s="374">
        <v>0</v>
      </c>
      <c r="W29" s="370">
        <v>0</v>
      </c>
      <c r="X29" s="367">
        <v>0</v>
      </c>
      <c r="Y29" s="371">
        <v>0</v>
      </c>
      <c r="Z29" s="367">
        <v>0</v>
      </c>
      <c r="AA29" s="393">
        <v>0</v>
      </c>
      <c r="AB29" s="373"/>
      <c r="AC29" s="349">
        <v>0</v>
      </c>
      <c r="AD29" s="374"/>
      <c r="AE29" s="350">
        <v>41992</v>
      </c>
      <c r="AF29" s="350">
        <v>43276</v>
      </c>
      <c r="AG29" s="350"/>
      <c r="AH29" s="350"/>
      <c r="AI29" s="350"/>
      <c r="AJ29" s="350"/>
      <c r="AK29" s="156"/>
    </row>
    <row r="30" spans="2:37" ht="67.5" customHeight="1">
      <c r="B30" s="339" t="s">
        <v>1040</v>
      </c>
      <c r="C30" s="391" t="s">
        <v>1041</v>
      </c>
      <c r="D30" s="364">
        <v>43046</v>
      </c>
      <c r="E30" s="365" t="s">
        <v>946</v>
      </c>
      <c r="F30" s="365" t="s">
        <v>1000</v>
      </c>
      <c r="G30" s="365" t="s">
        <v>1000</v>
      </c>
      <c r="H30" s="365" t="s">
        <v>1000</v>
      </c>
      <c r="I30" s="365" t="s">
        <v>1000</v>
      </c>
      <c r="J30" s="402" t="s">
        <v>1042</v>
      </c>
      <c r="K30" s="392"/>
      <c r="L30" s="396">
        <v>43373</v>
      </c>
      <c r="M30" s="398" t="s">
        <v>1010</v>
      </c>
      <c r="N30" s="374">
        <v>0</v>
      </c>
      <c r="O30" s="374">
        <v>0</v>
      </c>
      <c r="P30" s="390" t="s">
        <v>940</v>
      </c>
      <c r="Q30" s="374">
        <v>0</v>
      </c>
      <c r="R30" s="366"/>
      <c r="S30" s="369">
        <v>0</v>
      </c>
      <c r="T30" s="374">
        <v>0</v>
      </c>
      <c r="U30" s="374">
        <v>0</v>
      </c>
      <c r="V30" s="374">
        <v>0</v>
      </c>
      <c r="W30" s="370">
        <v>0</v>
      </c>
      <c r="X30" s="367">
        <v>0</v>
      </c>
      <c r="Y30" s="371">
        <v>0</v>
      </c>
      <c r="Z30" s="367">
        <v>0</v>
      </c>
      <c r="AA30" s="393">
        <v>0</v>
      </c>
      <c r="AB30" s="373"/>
      <c r="AC30" s="349">
        <v>0</v>
      </c>
      <c r="AD30" s="374"/>
      <c r="AE30" s="350"/>
      <c r="AF30" s="350"/>
      <c r="AG30" s="350"/>
      <c r="AH30" s="350"/>
      <c r="AI30" s="350"/>
      <c r="AJ30" s="350"/>
      <c r="AK30" s="156"/>
    </row>
    <row r="31" spans="2:37" ht="61.5" customHeight="1">
      <c r="B31" s="339" t="s">
        <v>1043</v>
      </c>
      <c r="C31" s="391" t="s">
        <v>1044</v>
      </c>
      <c r="D31" s="364">
        <v>43046</v>
      </c>
      <c r="E31" s="365" t="s">
        <v>946</v>
      </c>
      <c r="F31" s="365" t="s">
        <v>1000</v>
      </c>
      <c r="G31" s="365" t="s">
        <v>1000</v>
      </c>
      <c r="H31" s="365" t="s">
        <v>1000</v>
      </c>
      <c r="I31" s="365" t="s">
        <v>1000</v>
      </c>
      <c r="J31" s="402" t="s">
        <v>1045</v>
      </c>
      <c r="K31" s="392"/>
      <c r="L31" s="396">
        <v>43373</v>
      </c>
      <c r="M31" s="398" t="s">
        <v>1010</v>
      </c>
      <c r="N31" s="374">
        <v>0</v>
      </c>
      <c r="O31" s="374">
        <v>0</v>
      </c>
      <c r="P31" s="390" t="s">
        <v>940</v>
      </c>
      <c r="Q31" s="374">
        <v>0</v>
      </c>
      <c r="R31" s="366"/>
      <c r="S31" s="369">
        <v>0</v>
      </c>
      <c r="T31" s="374">
        <v>0</v>
      </c>
      <c r="U31" s="374">
        <v>0</v>
      </c>
      <c r="V31" s="374">
        <v>0</v>
      </c>
      <c r="W31" s="370">
        <v>0</v>
      </c>
      <c r="X31" s="367">
        <v>0</v>
      </c>
      <c r="Y31" s="371">
        <v>0</v>
      </c>
      <c r="Z31" s="367">
        <v>0</v>
      </c>
      <c r="AA31" s="393">
        <v>0</v>
      </c>
      <c r="AB31" s="373"/>
      <c r="AC31" s="349">
        <v>0</v>
      </c>
      <c r="AD31" s="374"/>
      <c r="AE31" s="350"/>
      <c r="AF31" s="350"/>
      <c r="AG31" s="350"/>
      <c r="AH31" s="350"/>
      <c r="AI31" s="350"/>
      <c r="AJ31" s="350"/>
      <c r="AK31" s="156"/>
    </row>
    <row r="32" spans="2:37" ht="63.75" customHeight="1">
      <c r="B32" s="339" t="s">
        <v>1046</v>
      </c>
      <c r="C32" s="391" t="s">
        <v>1047</v>
      </c>
      <c r="D32" s="364">
        <v>40855</v>
      </c>
      <c r="E32" s="365" t="s">
        <v>946</v>
      </c>
      <c r="F32" s="365" t="s">
        <v>1000</v>
      </c>
      <c r="G32" s="365" t="s">
        <v>1000</v>
      </c>
      <c r="H32" s="365" t="s">
        <v>1000</v>
      </c>
      <c r="I32" s="365" t="s">
        <v>1000</v>
      </c>
      <c r="J32" s="402" t="s">
        <v>1048</v>
      </c>
      <c r="K32" s="392"/>
      <c r="L32" s="396">
        <v>43373</v>
      </c>
      <c r="M32" s="398" t="s">
        <v>1010</v>
      </c>
      <c r="N32" s="374">
        <v>1830000</v>
      </c>
      <c r="O32" s="374">
        <v>0</v>
      </c>
      <c r="P32" s="390" t="s">
        <v>1058</v>
      </c>
      <c r="Q32" s="374">
        <v>0</v>
      </c>
      <c r="R32" s="366"/>
      <c r="S32" s="369">
        <v>180</v>
      </c>
      <c r="T32" s="374">
        <v>0</v>
      </c>
      <c r="U32" s="374">
        <v>0</v>
      </c>
      <c r="V32" s="374">
        <f t="shared" ref="V32:V33" si="13">U32+T32</f>
        <v>0</v>
      </c>
      <c r="W32" s="370">
        <v>0</v>
      </c>
      <c r="X32" s="367">
        <v>0</v>
      </c>
      <c r="Y32" s="371">
        <f>SUM(O32+U32)</f>
        <v>0</v>
      </c>
      <c r="Z32" s="367">
        <v>0</v>
      </c>
      <c r="AA32" s="393">
        <f>IF(M32="Progettazione",0,(L32-AF32-#REF!))</f>
        <v>0</v>
      </c>
      <c r="AB32" s="373">
        <v>0</v>
      </c>
      <c r="AC32" s="349">
        <v>0</v>
      </c>
      <c r="AD32" s="374"/>
      <c r="AE32" s="350">
        <v>40854</v>
      </c>
      <c r="AF32" s="394">
        <v>43262</v>
      </c>
      <c r="AG32" s="350" t="s">
        <v>380</v>
      </c>
      <c r="AH32" s="350" t="s">
        <v>380</v>
      </c>
      <c r="AI32" s="350" t="s">
        <v>380</v>
      </c>
      <c r="AJ32" s="350" t="s">
        <v>380</v>
      </c>
      <c r="AK32" s="156"/>
    </row>
    <row r="33" spans="2:37" ht="39.75" customHeight="1">
      <c r="B33" s="339"/>
      <c r="C33" s="391" t="s">
        <v>1049</v>
      </c>
      <c r="D33" s="364">
        <v>42340</v>
      </c>
      <c r="E33" s="365" t="s">
        <v>946</v>
      </c>
      <c r="F33" s="365" t="s">
        <v>1000</v>
      </c>
      <c r="G33" s="365" t="s">
        <v>1000</v>
      </c>
      <c r="H33" s="365" t="s">
        <v>1000</v>
      </c>
      <c r="I33" s="365" t="s">
        <v>1000</v>
      </c>
      <c r="J33" s="402" t="s">
        <v>1050</v>
      </c>
      <c r="K33" s="392"/>
      <c r="L33" s="396" t="s">
        <v>1055</v>
      </c>
      <c r="M33" s="398" t="s">
        <v>1010</v>
      </c>
      <c r="N33" s="374">
        <v>1000000</v>
      </c>
      <c r="O33" s="374">
        <v>0</v>
      </c>
      <c r="P33" s="374" t="s">
        <v>1060</v>
      </c>
      <c r="Q33" s="374">
        <v>0</v>
      </c>
      <c r="R33" s="366"/>
      <c r="S33" s="369">
        <v>0</v>
      </c>
      <c r="T33" s="374">
        <v>0</v>
      </c>
      <c r="U33" s="374">
        <v>0</v>
      </c>
      <c r="V33" s="374">
        <f t="shared" si="13"/>
        <v>0</v>
      </c>
      <c r="W33" s="370">
        <v>0</v>
      </c>
      <c r="X33" s="367">
        <v>0</v>
      </c>
      <c r="Y33" s="371">
        <f>SUM(O33+U33)</f>
        <v>0</v>
      </c>
      <c r="Z33" s="367">
        <v>0</v>
      </c>
      <c r="AA33" s="393">
        <f>IF(M33="Progettazione",0,(L33-AG33-#REF!))</f>
        <v>0</v>
      </c>
      <c r="AB33" s="373">
        <v>0</v>
      </c>
      <c r="AC33" s="349">
        <v>0</v>
      </c>
      <c r="AD33" s="374">
        <v>0</v>
      </c>
      <c r="AE33" s="350">
        <v>42349</v>
      </c>
      <c r="AF33" s="350" t="s">
        <v>380</v>
      </c>
      <c r="AG33" s="350" t="s">
        <v>380</v>
      </c>
      <c r="AH33" s="350" t="s">
        <v>380</v>
      </c>
      <c r="AI33" s="350" t="s">
        <v>380</v>
      </c>
      <c r="AJ33" s="350" t="s">
        <v>380</v>
      </c>
      <c r="AK33" s="156"/>
    </row>
  </sheetData>
  <mergeCells count="1">
    <mergeCell ref="B2:AK2"/>
  </mergeCells>
  <pageMargins left="0.70866141732283472" right="0.70866141732283472" top="0.74803149606299213" bottom="0.74803149606299213" header="0.31496062992125984" footer="0.31496062992125984"/>
  <pageSetup paperSize="8"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7"/>
  <sheetViews>
    <sheetView view="pageBreakPreview" topLeftCell="A4" zoomScale="85" zoomScaleNormal="100" zoomScaleSheetLayoutView="85" workbookViewId="0">
      <selection activeCell="C14" sqref="C14"/>
    </sheetView>
  </sheetViews>
  <sheetFormatPr defaultColWidth="8.88671875" defaultRowHeight="14.4"/>
  <cols>
    <col min="1" max="1" width="3" style="14" customWidth="1"/>
    <col min="2" max="2" width="25.6640625" style="14" bestFit="1" customWidth="1"/>
    <col min="3" max="3" width="131" style="14" bestFit="1" customWidth="1"/>
    <col min="4" max="4" width="13.44140625" style="14" bestFit="1" customWidth="1"/>
    <col min="5" max="16384" width="8.88671875" style="14"/>
  </cols>
  <sheetData>
    <row r="2" spans="2:4" ht="30" customHeight="1">
      <c r="B2" s="172" t="s">
        <v>373</v>
      </c>
      <c r="C2" s="171" t="s">
        <v>372</v>
      </c>
      <c r="D2" s="170" t="s">
        <v>371</v>
      </c>
    </row>
    <row r="3" spans="2:4" ht="30" customHeight="1">
      <c r="B3" s="162" t="s">
        <v>330</v>
      </c>
      <c r="C3" s="161" t="s">
        <v>370</v>
      </c>
      <c r="D3" s="168" t="s">
        <v>338</v>
      </c>
    </row>
    <row r="4" spans="2:4" ht="30" customHeight="1">
      <c r="B4" s="162" t="s">
        <v>329</v>
      </c>
      <c r="C4" s="161" t="s">
        <v>369</v>
      </c>
      <c r="D4" s="168" t="s">
        <v>368</v>
      </c>
    </row>
    <row r="5" spans="2:4" ht="30" customHeight="1">
      <c r="B5" s="162" t="s">
        <v>328</v>
      </c>
      <c r="C5" s="161" t="s">
        <v>367</v>
      </c>
      <c r="D5" s="160" t="s">
        <v>331</v>
      </c>
    </row>
    <row r="6" spans="2:4" ht="30" customHeight="1">
      <c r="B6" s="167" t="s">
        <v>327</v>
      </c>
      <c r="C6" s="161" t="s">
        <v>366</v>
      </c>
      <c r="D6" s="168" t="s">
        <v>354</v>
      </c>
    </row>
    <row r="7" spans="2:4" ht="30" customHeight="1">
      <c r="B7" s="162" t="s">
        <v>365</v>
      </c>
      <c r="C7" s="161" t="s">
        <v>364</v>
      </c>
      <c r="D7" s="168" t="s">
        <v>354</v>
      </c>
    </row>
    <row r="8" spans="2:4" ht="30" customHeight="1">
      <c r="B8" s="162" t="s">
        <v>325</v>
      </c>
      <c r="C8" s="161" t="s">
        <v>363</v>
      </c>
      <c r="D8" s="168" t="s">
        <v>354</v>
      </c>
    </row>
    <row r="9" spans="2:4" ht="30" customHeight="1">
      <c r="B9" s="162" t="s">
        <v>324</v>
      </c>
      <c r="C9" s="161" t="s">
        <v>362</v>
      </c>
      <c r="D9" s="168" t="s">
        <v>354</v>
      </c>
    </row>
    <row r="10" spans="2:4" ht="30" customHeight="1">
      <c r="B10" s="162" t="s">
        <v>323</v>
      </c>
      <c r="C10" s="161" t="s">
        <v>361</v>
      </c>
      <c r="D10" s="168" t="s">
        <v>354</v>
      </c>
    </row>
    <row r="11" spans="2:4" ht="30" customHeight="1">
      <c r="B11" s="162" t="s">
        <v>322</v>
      </c>
      <c r="C11" s="161" t="s">
        <v>360</v>
      </c>
      <c r="D11" s="168" t="s">
        <v>354</v>
      </c>
    </row>
    <row r="12" spans="2:4" ht="30" customHeight="1">
      <c r="B12" s="162" t="s">
        <v>321</v>
      </c>
      <c r="C12" s="161" t="s">
        <v>359</v>
      </c>
      <c r="D12" s="168" t="s">
        <v>354</v>
      </c>
    </row>
    <row r="13" spans="2:4" ht="30" customHeight="1">
      <c r="B13" s="162" t="s">
        <v>320</v>
      </c>
      <c r="C13" s="169" t="s">
        <v>358</v>
      </c>
      <c r="D13" s="160" t="s">
        <v>331</v>
      </c>
    </row>
    <row r="14" spans="2:4" ht="30" customHeight="1">
      <c r="B14" s="162" t="s">
        <v>319</v>
      </c>
      <c r="C14" s="169" t="s">
        <v>803</v>
      </c>
      <c r="D14" s="168" t="s">
        <v>354</v>
      </c>
    </row>
    <row r="15" spans="2:4" ht="30" customHeight="1">
      <c r="B15" s="162" t="s">
        <v>318</v>
      </c>
      <c r="C15" s="169" t="s">
        <v>357</v>
      </c>
      <c r="D15" s="168" t="s">
        <v>338</v>
      </c>
    </row>
    <row r="16" spans="2:4" ht="30" customHeight="1">
      <c r="B16" s="167" t="s">
        <v>317</v>
      </c>
      <c r="C16" s="161" t="s">
        <v>356</v>
      </c>
      <c r="D16" s="168" t="s">
        <v>338</v>
      </c>
    </row>
    <row r="17" spans="2:4" ht="30" customHeight="1">
      <c r="B17" s="167" t="s">
        <v>316</v>
      </c>
      <c r="C17" s="161" t="s">
        <v>355</v>
      </c>
      <c r="D17" s="168" t="s">
        <v>354</v>
      </c>
    </row>
    <row r="18" spans="2:4" ht="30" customHeight="1">
      <c r="B18" s="167" t="s">
        <v>315</v>
      </c>
      <c r="C18" s="169" t="s">
        <v>353</v>
      </c>
      <c r="D18" s="168" t="s">
        <v>338</v>
      </c>
    </row>
    <row r="19" spans="2:4" ht="30" customHeight="1">
      <c r="B19" s="167" t="s">
        <v>314</v>
      </c>
      <c r="C19" s="169" t="s">
        <v>352</v>
      </c>
      <c r="D19" s="168" t="s">
        <v>338</v>
      </c>
    </row>
    <row r="20" spans="2:4" ht="30" customHeight="1">
      <c r="B20" s="162" t="s">
        <v>313</v>
      </c>
      <c r="C20" s="161" t="s">
        <v>351</v>
      </c>
      <c r="D20" s="160" t="s">
        <v>340</v>
      </c>
    </row>
    <row r="21" spans="2:4" ht="30" customHeight="1">
      <c r="B21" s="162" t="s">
        <v>312</v>
      </c>
      <c r="C21" s="161" t="s">
        <v>350</v>
      </c>
      <c r="D21" s="168" t="s">
        <v>338</v>
      </c>
    </row>
    <row r="22" spans="2:4" ht="30" customHeight="1">
      <c r="B22" s="162" t="s">
        <v>311</v>
      </c>
      <c r="C22" s="164" t="s">
        <v>349</v>
      </c>
      <c r="D22" s="165" t="s">
        <v>338</v>
      </c>
    </row>
    <row r="23" spans="2:4" ht="30" customHeight="1">
      <c r="B23" s="167" t="s">
        <v>310</v>
      </c>
      <c r="C23" s="166" t="s">
        <v>348</v>
      </c>
      <c r="D23" s="165" t="s">
        <v>338</v>
      </c>
    </row>
    <row r="24" spans="2:4" ht="30" customHeight="1">
      <c r="B24" s="167" t="s">
        <v>309</v>
      </c>
      <c r="C24" s="164" t="s">
        <v>347</v>
      </c>
      <c r="D24" s="163" t="s">
        <v>340</v>
      </c>
    </row>
    <row r="25" spans="2:4" ht="30" customHeight="1">
      <c r="B25" s="167" t="s">
        <v>308</v>
      </c>
      <c r="C25" s="166" t="s">
        <v>346</v>
      </c>
      <c r="D25" s="165" t="s">
        <v>338</v>
      </c>
    </row>
    <row r="26" spans="2:4" ht="30" customHeight="1">
      <c r="B26" s="167" t="s">
        <v>307</v>
      </c>
      <c r="C26" s="166" t="s">
        <v>345</v>
      </c>
      <c r="D26" s="165" t="s">
        <v>338</v>
      </c>
    </row>
    <row r="27" spans="2:4" ht="30" customHeight="1">
      <c r="B27" s="162" t="s">
        <v>306</v>
      </c>
      <c r="C27" s="164" t="s">
        <v>344</v>
      </c>
      <c r="D27" s="165" t="s">
        <v>338</v>
      </c>
    </row>
    <row r="28" spans="2:4" ht="30" customHeight="1">
      <c r="B28" s="167" t="s">
        <v>305</v>
      </c>
      <c r="C28" s="166" t="s">
        <v>343</v>
      </c>
      <c r="D28" s="163" t="s">
        <v>340</v>
      </c>
    </row>
    <row r="29" spans="2:4" ht="30" customHeight="1">
      <c r="B29" s="162" t="s">
        <v>304</v>
      </c>
      <c r="C29" s="164" t="s">
        <v>342</v>
      </c>
      <c r="D29" s="163" t="s">
        <v>340</v>
      </c>
    </row>
    <row r="30" spans="2:4" ht="30" customHeight="1">
      <c r="B30" s="167" t="s">
        <v>303</v>
      </c>
      <c r="C30" s="166" t="s">
        <v>341</v>
      </c>
      <c r="D30" s="163" t="s">
        <v>340</v>
      </c>
    </row>
    <row r="31" spans="2:4" ht="30" customHeight="1">
      <c r="B31" s="162" t="s">
        <v>302</v>
      </c>
      <c r="C31" s="164" t="s">
        <v>339</v>
      </c>
      <c r="D31" s="165" t="s">
        <v>338</v>
      </c>
    </row>
    <row r="32" spans="2:4" ht="30" customHeight="1">
      <c r="B32" s="162" t="s">
        <v>301</v>
      </c>
      <c r="C32" s="164" t="s">
        <v>337</v>
      </c>
      <c r="D32" s="163" t="s">
        <v>331</v>
      </c>
    </row>
    <row r="33" spans="2:4" ht="30" customHeight="1">
      <c r="B33" s="162" t="s">
        <v>300</v>
      </c>
      <c r="C33" s="161" t="s">
        <v>336</v>
      </c>
      <c r="D33" s="160" t="s">
        <v>331</v>
      </c>
    </row>
    <row r="34" spans="2:4" ht="30" customHeight="1">
      <c r="B34" s="162" t="s">
        <v>299</v>
      </c>
      <c r="C34" s="161" t="s">
        <v>335</v>
      </c>
      <c r="D34" s="160" t="s">
        <v>331</v>
      </c>
    </row>
    <row r="35" spans="2:4" ht="30" customHeight="1">
      <c r="B35" s="162" t="s">
        <v>298</v>
      </c>
      <c r="C35" s="161" t="s">
        <v>334</v>
      </c>
      <c r="D35" s="160" t="s">
        <v>331</v>
      </c>
    </row>
    <row r="36" spans="2:4" ht="30" customHeight="1">
      <c r="B36" s="162" t="s">
        <v>297</v>
      </c>
      <c r="C36" s="161" t="s">
        <v>333</v>
      </c>
      <c r="D36" s="160" t="s">
        <v>331</v>
      </c>
    </row>
    <row r="37" spans="2:4" ht="30" customHeight="1">
      <c r="B37" s="162" t="s">
        <v>296</v>
      </c>
      <c r="C37" s="161" t="s">
        <v>332</v>
      </c>
      <c r="D37" s="160" t="s">
        <v>331</v>
      </c>
    </row>
  </sheetData>
  <pageMargins left="0.7" right="0.7" top="0.75" bottom="0.75" header="0.3" footer="0.3"/>
  <pageSetup paperSize="9" scale="5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1"/>
  <sheetViews>
    <sheetView workbookViewId="0"/>
  </sheetViews>
  <sheetFormatPr defaultRowHeight="14.4"/>
  <cols>
    <col min="1" max="1" width="9.109375" customWidth="1"/>
    <col min="2" max="2" width="29.6640625" customWidth="1"/>
    <col min="3" max="3" width="49" customWidth="1"/>
    <col min="4" max="4" width="13.44140625" customWidth="1"/>
    <col min="6" max="6" width="9.109375" customWidth="1"/>
    <col min="7" max="7" width="19.6640625" style="180" customWidth="1"/>
    <col min="8" max="8" width="13.109375" customWidth="1"/>
    <col min="9" max="9" width="12.6640625" customWidth="1"/>
    <col min="10" max="10" width="11.6640625" customWidth="1"/>
    <col min="11" max="11" width="13.33203125" customWidth="1"/>
    <col min="12" max="12" width="14.6640625" customWidth="1"/>
    <col min="13" max="13" width="17.88671875" customWidth="1"/>
    <col min="14" max="14" width="13.33203125" customWidth="1"/>
    <col min="15" max="15" width="14.6640625" customWidth="1"/>
    <col min="16" max="16" width="17.88671875" customWidth="1"/>
    <col min="17" max="17" width="13.33203125" customWidth="1"/>
    <col min="18" max="18" width="14.6640625" customWidth="1"/>
    <col min="19" max="19" width="17.88671875" customWidth="1"/>
    <col min="20" max="20" width="12.109375" customWidth="1"/>
    <col min="23" max="23" width="35" customWidth="1"/>
  </cols>
  <sheetData>
    <row r="1" spans="2:23" ht="15" thickBot="1"/>
    <row r="2" spans="2:23">
      <c r="B2" s="539" t="s">
        <v>825</v>
      </c>
      <c r="C2" s="540"/>
      <c r="D2" s="429">
        <v>2017</v>
      </c>
      <c r="E2" s="430"/>
      <c r="F2" s="430"/>
      <c r="G2" s="431"/>
      <c r="H2" s="429">
        <v>2018</v>
      </c>
      <c r="I2" s="430"/>
      <c r="J2" s="430"/>
      <c r="K2" s="430"/>
      <c r="L2" s="430"/>
      <c r="M2" s="430"/>
      <c r="N2" s="430"/>
      <c r="O2" s="430"/>
      <c r="P2" s="430"/>
      <c r="Q2" s="430"/>
      <c r="R2" s="430"/>
      <c r="S2" s="430"/>
      <c r="T2" s="430"/>
      <c r="U2" s="430"/>
      <c r="V2" s="430"/>
      <c r="W2" s="431"/>
    </row>
    <row r="3" spans="2:23" ht="15" thickBot="1">
      <c r="B3" s="541"/>
      <c r="C3" s="542"/>
      <c r="D3" s="432"/>
      <c r="E3" s="433"/>
      <c r="F3" s="433"/>
      <c r="G3" s="434"/>
      <c r="H3" s="544"/>
      <c r="I3" s="545"/>
      <c r="J3" s="545"/>
      <c r="K3" s="545"/>
      <c r="L3" s="545"/>
      <c r="M3" s="545"/>
      <c r="N3" s="545"/>
      <c r="O3" s="545"/>
      <c r="P3" s="545"/>
      <c r="Q3" s="545"/>
      <c r="R3" s="545"/>
      <c r="S3" s="545"/>
      <c r="T3" s="545"/>
      <c r="U3" s="545"/>
      <c r="V3" s="545"/>
      <c r="W3" s="546"/>
    </row>
    <row r="4" spans="2:23" ht="15" thickBot="1">
      <c r="B4" s="541"/>
      <c r="C4" s="542"/>
      <c r="D4" s="547" t="s">
        <v>154</v>
      </c>
      <c r="E4" s="548"/>
      <c r="F4" s="548"/>
      <c r="G4" s="549"/>
      <c r="H4" s="462" t="s">
        <v>150</v>
      </c>
      <c r="I4" s="463"/>
      <c r="J4" s="464"/>
      <c r="K4" s="462" t="s">
        <v>151</v>
      </c>
      <c r="L4" s="463"/>
      <c r="M4" s="464"/>
      <c r="N4" s="462" t="s">
        <v>152</v>
      </c>
      <c r="O4" s="463"/>
      <c r="P4" s="464"/>
      <c r="Q4" s="462" t="s">
        <v>153</v>
      </c>
      <c r="R4" s="463"/>
      <c r="S4" s="464"/>
      <c r="T4" s="462" t="s">
        <v>154</v>
      </c>
      <c r="U4" s="463"/>
      <c r="V4" s="463"/>
      <c r="W4" s="464"/>
    </row>
    <row r="5" spans="2:23" ht="15" thickBot="1">
      <c r="B5" s="541"/>
      <c r="C5" s="543"/>
      <c r="D5" s="312" t="s">
        <v>582</v>
      </c>
      <c r="E5" s="312" t="s">
        <v>581</v>
      </c>
      <c r="F5" s="312" t="s">
        <v>826</v>
      </c>
      <c r="G5" s="317" t="s">
        <v>295</v>
      </c>
      <c r="H5" s="298" t="s">
        <v>582</v>
      </c>
      <c r="I5" s="298" t="s">
        <v>581</v>
      </c>
      <c r="J5" s="299" t="s">
        <v>295</v>
      </c>
      <c r="K5" s="312" t="s">
        <v>582</v>
      </c>
      <c r="L5" s="312" t="s">
        <v>581</v>
      </c>
      <c r="M5" s="312" t="s">
        <v>295</v>
      </c>
      <c r="N5" s="312" t="s">
        <v>582</v>
      </c>
      <c r="O5" s="312" t="s">
        <v>581</v>
      </c>
      <c r="P5" s="312" t="s">
        <v>295</v>
      </c>
      <c r="Q5" s="312" t="s">
        <v>582</v>
      </c>
      <c r="R5" s="312" t="s">
        <v>581</v>
      </c>
      <c r="S5" s="312" t="s">
        <v>295</v>
      </c>
      <c r="T5" s="312" t="s">
        <v>582</v>
      </c>
      <c r="U5" s="312" t="s">
        <v>581</v>
      </c>
      <c r="V5" s="312" t="s">
        <v>826</v>
      </c>
      <c r="W5" s="81" t="s">
        <v>295</v>
      </c>
    </row>
    <row r="6" spans="2:23">
      <c r="B6" s="250" t="s">
        <v>508</v>
      </c>
      <c r="C6" s="318" t="s">
        <v>580</v>
      </c>
      <c r="D6" s="301">
        <f>D7+D12</f>
        <v>0</v>
      </c>
      <c r="E6" s="301">
        <f>E7+E12</f>
        <v>0</v>
      </c>
      <c r="F6" s="301">
        <f>F7+F12</f>
        <v>0</v>
      </c>
      <c r="G6" s="304"/>
      <c r="H6" s="251">
        <f>H7+H12</f>
        <v>0</v>
      </c>
      <c r="I6" s="252">
        <f>I7+I12</f>
        <v>0</v>
      </c>
      <c r="J6" s="302"/>
      <c r="K6" s="300">
        <f>K7+K12</f>
        <v>0</v>
      </c>
      <c r="L6" s="301">
        <f>L7+L12</f>
        <v>0</v>
      </c>
      <c r="M6" s="301"/>
      <c r="N6" s="300">
        <f>N7+N12</f>
        <v>0</v>
      </c>
      <c r="O6" s="301">
        <f>O7+O12</f>
        <v>0</v>
      </c>
      <c r="P6" s="301"/>
      <c r="Q6" s="300">
        <f>Q7+Q12</f>
        <v>0</v>
      </c>
      <c r="R6" s="301">
        <f>R7+R12</f>
        <v>0</v>
      </c>
      <c r="S6" s="301"/>
      <c r="T6" s="300"/>
      <c r="U6" s="301"/>
      <c r="V6" s="301"/>
      <c r="W6" s="314"/>
    </row>
    <row r="7" spans="2:23">
      <c r="B7" s="254" t="s">
        <v>850</v>
      </c>
      <c r="C7" s="319" t="s">
        <v>579</v>
      </c>
      <c r="D7" s="256">
        <f>SUM(D8:D11)</f>
        <v>0</v>
      </c>
      <c r="E7" s="256">
        <f>SUM(E8:E11)</f>
        <v>0</v>
      </c>
      <c r="F7" s="256">
        <f>SUM(F8:F11)</f>
        <v>0</v>
      </c>
      <c r="G7" s="305"/>
      <c r="H7" s="255">
        <f>SUM(H8:H11)</f>
        <v>0</v>
      </c>
      <c r="I7" s="256">
        <f>SUM(I8:I11)</f>
        <v>0</v>
      </c>
      <c r="J7" s="277"/>
      <c r="K7" s="255">
        <f>SUM(K8:K11)</f>
        <v>0</v>
      </c>
      <c r="L7" s="256">
        <f>SUM(L8:L11)</f>
        <v>0</v>
      </c>
      <c r="M7" s="256"/>
      <c r="N7" s="255">
        <f>SUM(N8:N11)</f>
        <v>0</v>
      </c>
      <c r="O7" s="256">
        <f>SUM(O8:O11)</f>
        <v>0</v>
      </c>
      <c r="P7" s="256"/>
      <c r="Q7" s="255">
        <f>SUM(Q8:Q11)</f>
        <v>0</v>
      </c>
      <c r="R7" s="256">
        <f>SUM(R8:R11)</f>
        <v>0</v>
      </c>
      <c r="S7" s="256"/>
      <c r="T7" s="255"/>
      <c r="U7" s="256"/>
      <c r="V7" s="256"/>
      <c r="W7" s="257"/>
    </row>
    <row r="8" spans="2:23">
      <c r="B8" s="258" t="s">
        <v>852</v>
      </c>
      <c r="C8" s="259" t="s">
        <v>578</v>
      </c>
      <c r="D8" s="261"/>
      <c r="E8" s="261"/>
      <c r="F8" s="261"/>
      <c r="G8" s="295"/>
      <c r="H8" s="260"/>
      <c r="I8" s="261"/>
      <c r="J8" s="270"/>
      <c r="K8" s="258"/>
      <c r="L8" s="182"/>
      <c r="M8" s="182"/>
      <c r="N8" s="258"/>
      <c r="O8" s="182"/>
      <c r="P8" s="182"/>
      <c r="Q8" s="258"/>
      <c r="R8" s="182"/>
      <c r="S8" s="182"/>
      <c r="T8" s="258"/>
      <c r="U8" s="182"/>
      <c r="V8" s="182"/>
      <c r="W8" s="259"/>
    </row>
    <row r="9" spans="2:23">
      <c r="B9" s="258" t="s">
        <v>853</v>
      </c>
      <c r="C9" s="259" t="s">
        <v>577</v>
      </c>
      <c r="D9" s="261"/>
      <c r="E9" s="261"/>
      <c r="F9" s="261"/>
      <c r="G9" s="295"/>
      <c r="H9" s="260"/>
      <c r="I9" s="261"/>
      <c r="J9" s="270"/>
      <c r="K9" s="258"/>
      <c r="L9" s="182"/>
      <c r="M9" s="182"/>
      <c r="N9" s="258"/>
      <c r="O9" s="182"/>
      <c r="P9" s="182"/>
      <c r="Q9" s="258"/>
      <c r="R9" s="182"/>
      <c r="S9" s="182"/>
      <c r="T9" s="258"/>
      <c r="U9" s="182"/>
      <c r="V9" s="182"/>
      <c r="W9" s="259"/>
    </row>
    <row r="10" spans="2:23">
      <c r="B10" s="258" t="s">
        <v>854</v>
      </c>
      <c r="C10" s="259" t="s">
        <v>576</v>
      </c>
      <c r="D10" s="261"/>
      <c r="E10" s="261"/>
      <c r="F10" s="261"/>
      <c r="G10" s="295"/>
      <c r="H10" s="260"/>
      <c r="I10" s="261"/>
      <c r="J10" s="270"/>
      <c r="K10" s="258"/>
      <c r="L10" s="182"/>
      <c r="M10" s="182"/>
      <c r="N10" s="258"/>
      <c r="O10" s="182"/>
      <c r="P10" s="182"/>
      <c r="Q10" s="258"/>
      <c r="R10" s="182"/>
      <c r="S10" s="182"/>
      <c r="T10" s="258"/>
      <c r="U10" s="182"/>
      <c r="V10" s="182"/>
      <c r="W10" s="259"/>
    </row>
    <row r="11" spans="2:23">
      <c r="B11" s="258" t="s">
        <v>855</v>
      </c>
      <c r="C11" s="259" t="s">
        <v>575</v>
      </c>
      <c r="D11" s="184"/>
      <c r="E11" s="184"/>
      <c r="F11" s="184"/>
      <c r="G11" s="295"/>
      <c r="H11" s="262"/>
      <c r="I11" s="184"/>
      <c r="J11" s="270"/>
      <c r="K11" s="258"/>
      <c r="L11" s="182"/>
      <c r="M11" s="182"/>
      <c r="N11" s="258"/>
      <c r="O11" s="182"/>
      <c r="P11" s="182"/>
      <c r="Q11" s="258"/>
      <c r="R11" s="182"/>
      <c r="S11" s="182"/>
      <c r="T11" s="258"/>
      <c r="U11" s="182"/>
      <c r="V11" s="182"/>
      <c r="W11" s="259"/>
    </row>
    <row r="12" spans="2:23">
      <c r="B12" s="254" t="s">
        <v>858</v>
      </c>
      <c r="C12" s="319" t="s">
        <v>574</v>
      </c>
      <c r="D12" s="256">
        <f>D13+D19+D24+D34+D37</f>
        <v>0</v>
      </c>
      <c r="E12" s="256">
        <f>E13+E19+E24+E34+E37</f>
        <v>0</v>
      </c>
      <c r="F12" s="256">
        <f>F13+F19+F24+F34+F37</f>
        <v>0</v>
      </c>
      <c r="G12" s="305"/>
      <c r="H12" s="255">
        <f>H13+H19+H24+H34+H37</f>
        <v>0</v>
      </c>
      <c r="I12" s="256">
        <f>I13+I19+I24+I34+I37</f>
        <v>0</v>
      </c>
      <c r="J12" s="277"/>
      <c r="K12" s="255">
        <f>K13+K19+K24+K34+K37</f>
        <v>0</v>
      </c>
      <c r="L12" s="256">
        <f>L13+L19+L24+L34+L37</f>
        <v>0</v>
      </c>
      <c r="M12" s="256"/>
      <c r="N12" s="255">
        <f>N13+N19+N24+N34+N37</f>
        <v>0</v>
      </c>
      <c r="O12" s="256">
        <f>O13+O19+O24+O34+O37</f>
        <v>0</v>
      </c>
      <c r="P12" s="256"/>
      <c r="Q12" s="255">
        <f>Q13+Q19+Q24+Q34+Q37</f>
        <v>0</v>
      </c>
      <c r="R12" s="256">
        <f>R13+R19+R24+R34+R37</f>
        <v>0</v>
      </c>
      <c r="S12" s="256"/>
      <c r="T12" s="255"/>
      <c r="U12" s="256"/>
      <c r="V12" s="256"/>
      <c r="W12" s="257"/>
    </row>
    <row r="13" spans="2:23">
      <c r="B13" s="263" t="s">
        <v>856</v>
      </c>
      <c r="C13" s="320" t="s">
        <v>573</v>
      </c>
      <c r="D13" s="265">
        <f>SUM(D14:D18)</f>
        <v>0</v>
      </c>
      <c r="E13" s="265">
        <f>SUM(E14:E18)</f>
        <v>0</v>
      </c>
      <c r="F13" s="265">
        <f>SUM(F14:F18)</f>
        <v>0</v>
      </c>
      <c r="G13" s="306"/>
      <c r="H13" s="264">
        <f>SUM(H14:H18)</f>
        <v>0</v>
      </c>
      <c r="I13" s="265">
        <f>SUM(I14:I18)</f>
        <v>0</v>
      </c>
      <c r="J13" s="278"/>
      <c r="K13" s="264">
        <f>SUM(K14:K18)</f>
        <v>0</v>
      </c>
      <c r="L13" s="265">
        <f>SUM(L14:L18)</f>
        <v>0</v>
      </c>
      <c r="M13" s="265"/>
      <c r="N13" s="264">
        <f>SUM(N14:N18)</f>
        <v>0</v>
      </c>
      <c r="O13" s="265">
        <f>SUM(O14:O18)</f>
        <v>0</v>
      </c>
      <c r="P13" s="265"/>
      <c r="Q13" s="264">
        <f>SUM(Q14:Q18)</f>
        <v>0</v>
      </c>
      <c r="R13" s="265">
        <f>SUM(R14:R18)</f>
        <v>0</v>
      </c>
      <c r="S13" s="265"/>
      <c r="T13" s="264"/>
      <c r="U13" s="265"/>
      <c r="V13" s="265"/>
      <c r="W13" s="266"/>
    </row>
    <row r="14" spans="2:23">
      <c r="B14" s="185" t="s">
        <v>380</v>
      </c>
      <c r="C14" s="321" t="s">
        <v>572</v>
      </c>
      <c r="D14" s="184"/>
      <c r="E14" s="184"/>
      <c r="F14" s="184"/>
      <c r="G14" s="295"/>
      <c r="H14" s="262"/>
      <c r="I14" s="184"/>
      <c r="J14" s="270"/>
      <c r="K14" s="258"/>
      <c r="L14" s="182"/>
      <c r="M14" s="182"/>
      <c r="N14" s="258"/>
      <c r="O14" s="182"/>
      <c r="P14" s="182"/>
      <c r="Q14" s="258"/>
      <c r="R14" s="182"/>
      <c r="S14" s="182"/>
      <c r="T14" s="258"/>
      <c r="U14" s="182"/>
      <c r="V14" s="182"/>
      <c r="W14" s="259"/>
    </row>
    <row r="15" spans="2:23">
      <c r="B15" s="185" t="s">
        <v>380</v>
      </c>
      <c r="C15" s="321" t="s">
        <v>571</v>
      </c>
      <c r="D15" s="184"/>
      <c r="E15" s="184"/>
      <c r="F15" s="184"/>
      <c r="G15" s="295"/>
      <c r="H15" s="262"/>
      <c r="I15" s="184"/>
      <c r="J15" s="270"/>
      <c r="K15" s="258"/>
      <c r="L15" s="182"/>
      <c r="M15" s="182"/>
      <c r="N15" s="258"/>
      <c r="O15" s="182"/>
      <c r="P15" s="182"/>
      <c r="Q15" s="258"/>
      <c r="R15" s="182"/>
      <c r="S15" s="182"/>
      <c r="T15" s="258"/>
      <c r="U15" s="182"/>
      <c r="V15" s="182"/>
      <c r="W15" s="259"/>
    </row>
    <row r="16" spans="2:23">
      <c r="B16" s="185" t="s">
        <v>380</v>
      </c>
      <c r="C16" s="321" t="s">
        <v>570</v>
      </c>
      <c r="D16" s="184"/>
      <c r="E16" s="184"/>
      <c r="F16" s="184"/>
      <c r="G16" s="295"/>
      <c r="H16" s="262"/>
      <c r="I16" s="184"/>
      <c r="J16" s="270"/>
      <c r="K16" s="258"/>
      <c r="L16" s="182"/>
      <c r="M16" s="182"/>
      <c r="N16" s="258"/>
      <c r="O16" s="182"/>
      <c r="P16" s="182"/>
      <c r="Q16" s="258"/>
      <c r="R16" s="182"/>
      <c r="S16" s="182"/>
      <c r="T16" s="258"/>
      <c r="U16" s="182"/>
      <c r="V16" s="182"/>
      <c r="W16" s="259"/>
    </row>
    <row r="17" spans="2:23">
      <c r="B17" s="185" t="s">
        <v>380</v>
      </c>
      <c r="C17" s="321" t="s">
        <v>569</v>
      </c>
      <c r="D17" s="184"/>
      <c r="E17" s="184"/>
      <c r="F17" s="184"/>
      <c r="G17" s="295"/>
      <c r="H17" s="262"/>
      <c r="I17" s="184"/>
      <c r="J17" s="270"/>
      <c r="K17" s="258"/>
      <c r="L17" s="182"/>
      <c r="M17" s="182"/>
      <c r="N17" s="258"/>
      <c r="O17" s="182"/>
      <c r="P17" s="182"/>
      <c r="Q17" s="258"/>
      <c r="R17" s="182"/>
      <c r="S17" s="182"/>
      <c r="T17" s="258"/>
      <c r="U17" s="182"/>
      <c r="V17" s="182"/>
      <c r="W17" s="259"/>
    </row>
    <row r="18" spans="2:23">
      <c r="B18" s="185" t="s">
        <v>380</v>
      </c>
      <c r="C18" s="321" t="s">
        <v>568</v>
      </c>
      <c r="D18" s="184"/>
      <c r="E18" s="184"/>
      <c r="F18" s="184"/>
      <c r="G18" s="295"/>
      <c r="H18" s="262"/>
      <c r="I18" s="184"/>
      <c r="J18" s="270"/>
      <c r="K18" s="258"/>
      <c r="L18" s="182"/>
      <c r="M18" s="182"/>
      <c r="N18" s="258"/>
      <c r="O18" s="182"/>
      <c r="P18" s="182"/>
      <c r="Q18" s="258"/>
      <c r="R18" s="182"/>
      <c r="S18" s="182"/>
      <c r="T18" s="258"/>
      <c r="U18" s="182"/>
      <c r="V18" s="182"/>
      <c r="W18" s="259"/>
    </row>
    <row r="19" spans="2:23">
      <c r="B19" s="263" t="s">
        <v>857</v>
      </c>
      <c r="C19" s="320" t="s">
        <v>567</v>
      </c>
      <c r="D19" s="265">
        <f>SUM(D20:D23)</f>
        <v>0</v>
      </c>
      <c r="E19" s="265">
        <f>SUM(E20:E23)</f>
        <v>0</v>
      </c>
      <c r="F19" s="265">
        <f>SUM(F20:F23)</f>
        <v>0</v>
      </c>
      <c r="G19" s="306"/>
      <c r="H19" s="264">
        <f>SUM(H20:H23)</f>
        <v>0</v>
      </c>
      <c r="I19" s="265">
        <f>SUM(I20:I23)</f>
        <v>0</v>
      </c>
      <c r="J19" s="278"/>
      <c r="K19" s="264">
        <f>SUM(K20:K23)</f>
        <v>0</v>
      </c>
      <c r="L19" s="265">
        <f>SUM(L20:L23)</f>
        <v>0</v>
      </c>
      <c r="M19" s="265"/>
      <c r="N19" s="264">
        <f>SUM(N20:N23)</f>
        <v>0</v>
      </c>
      <c r="O19" s="265">
        <f>SUM(O20:O23)</f>
        <v>0</v>
      </c>
      <c r="P19" s="265"/>
      <c r="Q19" s="264">
        <f>SUM(Q20:Q23)</f>
        <v>0</v>
      </c>
      <c r="R19" s="265">
        <f>SUM(R20:R23)</f>
        <v>0</v>
      </c>
      <c r="S19" s="265"/>
      <c r="T19" s="264"/>
      <c r="U19" s="265"/>
      <c r="V19" s="265"/>
      <c r="W19" s="266"/>
    </row>
    <row r="20" spans="2:23" ht="46.5" customHeight="1">
      <c r="B20" s="185" t="s">
        <v>380</v>
      </c>
      <c r="C20" s="321" t="s">
        <v>566</v>
      </c>
      <c r="D20" s="184"/>
      <c r="E20" s="184"/>
      <c r="F20" s="184"/>
      <c r="G20" s="295" t="s">
        <v>887</v>
      </c>
      <c r="H20" s="262"/>
      <c r="I20" s="184"/>
      <c r="J20" s="270" t="s">
        <v>887</v>
      </c>
      <c r="K20" s="258"/>
      <c r="L20" s="295"/>
      <c r="M20" s="295" t="s">
        <v>887</v>
      </c>
      <c r="N20" s="258"/>
      <c r="O20" s="295"/>
      <c r="P20" s="295" t="s">
        <v>887</v>
      </c>
      <c r="Q20" s="258"/>
      <c r="R20" s="295"/>
      <c r="S20" s="295" t="s">
        <v>887</v>
      </c>
      <c r="T20" s="258"/>
      <c r="U20" s="182"/>
      <c r="V20" s="182"/>
      <c r="W20" s="270" t="s">
        <v>887</v>
      </c>
    </row>
    <row r="21" spans="2:23" ht="100.8">
      <c r="B21" s="185" t="s">
        <v>380</v>
      </c>
      <c r="C21" s="321" t="s">
        <v>565</v>
      </c>
      <c r="D21" s="184"/>
      <c r="E21" s="184"/>
      <c r="F21" s="184"/>
      <c r="G21" s="295" t="s">
        <v>888</v>
      </c>
      <c r="H21" s="262"/>
      <c r="I21" s="184"/>
      <c r="J21" s="270" t="s">
        <v>888</v>
      </c>
      <c r="K21" s="258"/>
      <c r="L21" s="295"/>
      <c r="M21" s="295" t="s">
        <v>888</v>
      </c>
      <c r="N21" s="258"/>
      <c r="O21" s="295"/>
      <c r="P21" s="295" t="s">
        <v>888</v>
      </c>
      <c r="Q21" s="258"/>
      <c r="R21" s="295"/>
      <c r="S21" s="295" t="s">
        <v>888</v>
      </c>
      <c r="T21" s="258"/>
      <c r="U21" s="182"/>
      <c r="V21" s="182"/>
      <c r="W21" s="270" t="s">
        <v>888</v>
      </c>
    </row>
    <row r="22" spans="2:23">
      <c r="B22" s="185" t="s">
        <v>380</v>
      </c>
      <c r="C22" s="321" t="s">
        <v>564</v>
      </c>
      <c r="D22" s="184"/>
      <c r="E22" s="184"/>
      <c r="F22" s="184"/>
      <c r="G22" s="295"/>
      <c r="H22" s="262"/>
      <c r="I22" s="184"/>
      <c r="J22" s="270"/>
      <c r="K22" s="258"/>
      <c r="L22" s="182"/>
      <c r="M22" s="182"/>
      <c r="N22" s="258"/>
      <c r="O22" s="182"/>
      <c r="P22" s="182"/>
      <c r="Q22" s="258"/>
      <c r="R22" s="182"/>
      <c r="S22" s="182"/>
      <c r="T22" s="258"/>
      <c r="U22" s="182"/>
      <c r="V22" s="182"/>
      <c r="W22" s="259"/>
    </row>
    <row r="23" spans="2:23">
      <c r="B23" s="185" t="s">
        <v>380</v>
      </c>
      <c r="C23" s="321" t="s">
        <v>563</v>
      </c>
      <c r="D23" s="184"/>
      <c r="E23" s="184"/>
      <c r="F23" s="184"/>
      <c r="G23" s="295"/>
      <c r="H23" s="262"/>
      <c r="I23" s="184"/>
      <c r="J23" s="270"/>
      <c r="K23" s="258"/>
      <c r="L23" s="182"/>
      <c r="M23" s="182"/>
      <c r="N23" s="258"/>
      <c r="O23" s="182"/>
      <c r="P23" s="182"/>
      <c r="Q23" s="258"/>
      <c r="R23" s="182"/>
      <c r="S23" s="182"/>
      <c r="T23" s="258"/>
      <c r="U23" s="182"/>
      <c r="V23" s="182"/>
      <c r="W23" s="259"/>
    </row>
    <row r="24" spans="2:23">
      <c r="B24" s="263" t="s">
        <v>859</v>
      </c>
      <c r="C24" s="320" t="s">
        <v>562</v>
      </c>
      <c r="D24" s="265">
        <f>SUM(D25:D33)</f>
        <v>0</v>
      </c>
      <c r="E24" s="265">
        <f>SUM(E25:E33)</f>
        <v>0</v>
      </c>
      <c r="F24" s="265">
        <f>SUM(F25:F33)</f>
        <v>0</v>
      </c>
      <c r="G24" s="306"/>
      <c r="H24" s="264">
        <f>SUM(H25:H33)</f>
        <v>0</v>
      </c>
      <c r="I24" s="265">
        <f>SUM(I25:I33)</f>
        <v>0</v>
      </c>
      <c r="J24" s="278"/>
      <c r="K24" s="264">
        <f>SUM(K25:K33)</f>
        <v>0</v>
      </c>
      <c r="L24" s="265">
        <f>SUM(L25:L33)</f>
        <v>0</v>
      </c>
      <c r="M24" s="265"/>
      <c r="N24" s="264">
        <f>SUM(N25:N33)</f>
        <v>0</v>
      </c>
      <c r="O24" s="265">
        <f>SUM(O25:O33)</f>
        <v>0</v>
      </c>
      <c r="P24" s="265"/>
      <c r="Q24" s="264">
        <f>SUM(Q25:Q33)</f>
        <v>0</v>
      </c>
      <c r="R24" s="265">
        <f>SUM(R25:R33)</f>
        <v>0</v>
      </c>
      <c r="S24" s="265"/>
      <c r="T24" s="264"/>
      <c r="U24" s="265"/>
      <c r="V24" s="265"/>
      <c r="W24" s="266"/>
    </row>
    <row r="25" spans="2:23">
      <c r="B25" s="183" t="s">
        <v>380</v>
      </c>
      <c r="C25" s="259" t="s">
        <v>561</v>
      </c>
      <c r="D25" s="268"/>
      <c r="E25" s="268"/>
      <c r="F25" s="268"/>
      <c r="G25" s="295"/>
      <c r="H25" s="267"/>
      <c r="I25" s="268"/>
      <c r="J25" s="270"/>
      <c r="K25" s="258"/>
      <c r="L25" s="182"/>
      <c r="M25" s="182"/>
      <c r="N25" s="258"/>
      <c r="O25" s="182"/>
      <c r="P25" s="182"/>
      <c r="Q25" s="258"/>
      <c r="R25" s="182"/>
      <c r="S25" s="182"/>
      <c r="T25" s="258"/>
      <c r="U25" s="182"/>
      <c r="V25" s="182"/>
      <c r="W25" s="259"/>
    </row>
    <row r="26" spans="2:23">
      <c r="B26" s="183" t="s">
        <v>380</v>
      </c>
      <c r="C26" s="259" t="s">
        <v>560</v>
      </c>
      <c r="D26" s="268"/>
      <c r="E26" s="268"/>
      <c r="F26" s="268"/>
      <c r="G26" s="295"/>
      <c r="H26" s="267"/>
      <c r="I26" s="268"/>
      <c r="J26" s="270"/>
      <c r="K26" s="258"/>
      <c r="L26" s="182"/>
      <c r="M26" s="182"/>
      <c r="N26" s="258"/>
      <c r="O26" s="182"/>
      <c r="P26" s="182"/>
      <c r="Q26" s="258"/>
      <c r="R26" s="182"/>
      <c r="S26" s="182"/>
      <c r="T26" s="258"/>
      <c r="U26" s="182"/>
      <c r="V26" s="182"/>
      <c r="W26" s="259"/>
    </row>
    <row r="27" spans="2:23">
      <c r="B27" s="183" t="s">
        <v>380</v>
      </c>
      <c r="C27" s="259" t="s">
        <v>559</v>
      </c>
      <c r="D27" s="268"/>
      <c r="E27" s="268"/>
      <c r="F27" s="268"/>
      <c r="G27" s="295"/>
      <c r="H27" s="267"/>
      <c r="I27" s="268"/>
      <c r="J27" s="270"/>
      <c r="K27" s="258"/>
      <c r="L27" s="182"/>
      <c r="M27" s="182"/>
      <c r="N27" s="258"/>
      <c r="O27" s="182"/>
      <c r="P27" s="182"/>
      <c r="Q27" s="258"/>
      <c r="R27" s="182"/>
      <c r="S27" s="182"/>
      <c r="T27" s="258"/>
      <c r="U27" s="182"/>
      <c r="V27" s="182"/>
      <c r="W27" s="259"/>
    </row>
    <row r="28" spans="2:23">
      <c r="B28" s="183" t="s">
        <v>380</v>
      </c>
      <c r="C28" s="259" t="s">
        <v>558</v>
      </c>
      <c r="D28" s="268"/>
      <c r="E28" s="268"/>
      <c r="F28" s="268"/>
      <c r="G28" s="295"/>
      <c r="H28" s="267"/>
      <c r="I28" s="268"/>
      <c r="J28" s="270"/>
      <c r="K28" s="258"/>
      <c r="L28" s="182"/>
      <c r="M28" s="182"/>
      <c r="N28" s="258"/>
      <c r="O28" s="182"/>
      <c r="P28" s="182"/>
      <c r="Q28" s="258"/>
      <c r="R28" s="182"/>
      <c r="S28" s="182"/>
      <c r="T28" s="258"/>
      <c r="U28" s="182"/>
      <c r="V28" s="182"/>
      <c r="W28" s="259"/>
    </row>
    <row r="29" spans="2:23">
      <c r="B29" s="183" t="s">
        <v>380</v>
      </c>
      <c r="C29" s="259" t="s">
        <v>557</v>
      </c>
      <c r="D29" s="268"/>
      <c r="E29" s="268"/>
      <c r="F29" s="268"/>
      <c r="G29" s="295"/>
      <c r="H29" s="267"/>
      <c r="I29" s="268"/>
      <c r="J29" s="270"/>
      <c r="K29" s="258"/>
      <c r="L29" s="182"/>
      <c r="M29" s="182"/>
      <c r="N29" s="258"/>
      <c r="O29" s="182"/>
      <c r="P29" s="182"/>
      <c r="Q29" s="258"/>
      <c r="R29" s="182"/>
      <c r="S29" s="182"/>
      <c r="T29" s="258"/>
      <c r="U29" s="182"/>
      <c r="V29" s="182"/>
      <c r="W29" s="259"/>
    </row>
    <row r="30" spans="2:23">
      <c r="B30" s="183" t="s">
        <v>380</v>
      </c>
      <c r="C30" s="259" t="s">
        <v>556</v>
      </c>
      <c r="D30" s="268"/>
      <c r="E30" s="268"/>
      <c r="F30" s="268"/>
      <c r="G30" s="295"/>
      <c r="H30" s="267"/>
      <c r="I30" s="268"/>
      <c r="J30" s="270"/>
      <c r="K30" s="258"/>
      <c r="L30" s="182"/>
      <c r="M30" s="182"/>
      <c r="N30" s="258"/>
      <c r="O30" s="182"/>
      <c r="P30" s="182"/>
      <c r="Q30" s="258"/>
      <c r="R30" s="182"/>
      <c r="S30" s="182"/>
      <c r="T30" s="258"/>
      <c r="U30" s="182"/>
      <c r="V30" s="182"/>
      <c r="W30" s="259"/>
    </row>
    <row r="31" spans="2:23">
      <c r="B31" s="183" t="s">
        <v>380</v>
      </c>
      <c r="C31" s="259" t="s">
        <v>555</v>
      </c>
      <c r="D31" s="268"/>
      <c r="E31" s="268"/>
      <c r="F31" s="268"/>
      <c r="G31" s="295"/>
      <c r="H31" s="267"/>
      <c r="I31" s="268"/>
      <c r="J31" s="270"/>
      <c r="K31" s="258"/>
      <c r="L31" s="182"/>
      <c r="M31" s="182"/>
      <c r="N31" s="258"/>
      <c r="O31" s="182"/>
      <c r="P31" s="182"/>
      <c r="Q31" s="258"/>
      <c r="R31" s="182"/>
      <c r="S31" s="182"/>
      <c r="T31" s="258"/>
      <c r="U31" s="182"/>
      <c r="V31" s="182"/>
      <c r="W31" s="259"/>
    </row>
    <row r="32" spans="2:23">
      <c r="B32" s="183" t="s">
        <v>380</v>
      </c>
      <c r="C32" s="259" t="s">
        <v>554</v>
      </c>
      <c r="D32" s="268"/>
      <c r="E32" s="268"/>
      <c r="F32" s="268"/>
      <c r="G32" s="295"/>
      <c r="H32" s="267"/>
      <c r="I32" s="268"/>
      <c r="J32" s="270"/>
      <c r="K32" s="258"/>
      <c r="L32" s="182"/>
      <c r="M32" s="182"/>
      <c r="N32" s="258"/>
      <c r="O32" s="182"/>
      <c r="P32" s="182"/>
      <c r="Q32" s="258"/>
      <c r="R32" s="182"/>
      <c r="S32" s="182"/>
      <c r="T32" s="258"/>
      <c r="U32" s="182"/>
      <c r="V32" s="182"/>
      <c r="W32" s="259"/>
    </row>
    <row r="33" spans="2:23">
      <c r="B33" s="183" t="s">
        <v>380</v>
      </c>
      <c r="C33" s="259" t="s">
        <v>553</v>
      </c>
      <c r="D33" s="268"/>
      <c r="E33" s="268"/>
      <c r="F33" s="268"/>
      <c r="G33" s="295"/>
      <c r="H33" s="267"/>
      <c r="I33" s="268"/>
      <c r="J33" s="270"/>
      <c r="K33" s="258"/>
      <c r="L33" s="182"/>
      <c r="M33" s="182"/>
      <c r="N33" s="258"/>
      <c r="O33" s="182"/>
      <c r="P33" s="182"/>
      <c r="Q33" s="258"/>
      <c r="R33" s="182"/>
      <c r="S33" s="182"/>
      <c r="T33" s="258"/>
      <c r="U33" s="182"/>
      <c r="V33" s="182"/>
      <c r="W33" s="259"/>
    </row>
    <row r="34" spans="2:23">
      <c r="B34" s="263" t="s">
        <v>860</v>
      </c>
      <c r="C34" s="320" t="s">
        <v>552</v>
      </c>
      <c r="D34" s="265">
        <f>SUM(D35:D36)</f>
        <v>0</v>
      </c>
      <c r="E34" s="265">
        <f>SUM(E35:E36)</f>
        <v>0</v>
      </c>
      <c r="F34" s="265">
        <f>SUM(F35:F36)</f>
        <v>0</v>
      </c>
      <c r="G34" s="306"/>
      <c r="H34" s="264">
        <f>SUM(H35:H36)</f>
        <v>0</v>
      </c>
      <c r="I34" s="265">
        <f>SUM(I35:I36)</f>
        <v>0</v>
      </c>
      <c r="J34" s="278"/>
      <c r="K34" s="264">
        <f>SUM(K35:K36)</f>
        <v>0</v>
      </c>
      <c r="L34" s="265">
        <f>SUM(L35:L36)</f>
        <v>0</v>
      </c>
      <c r="M34" s="265"/>
      <c r="N34" s="264">
        <f>SUM(N35:N36)</f>
        <v>0</v>
      </c>
      <c r="O34" s="265">
        <f>SUM(O35:O36)</f>
        <v>0</v>
      </c>
      <c r="P34" s="265"/>
      <c r="Q34" s="264">
        <f>SUM(Q35:Q36)</f>
        <v>0</v>
      </c>
      <c r="R34" s="265">
        <f>SUM(R35:R36)</f>
        <v>0</v>
      </c>
      <c r="S34" s="265"/>
      <c r="T34" s="264"/>
      <c r="U34" s="265"/>
      <c r="V34" s="265"/>
      <c r="W34" s="266"/>
    </row>
    <row r="35" spans="2:23" ht="129.6">
      <c r="B35" s="183" t="s">
        <v>380</v>
      </c>
      <c r="C35" s="259" t="s">
        <v>551</v>
      </c>
      <c r="D35" s="184"/>
      <c r="E35" s="184"/>
      <c r="F35" s="184"/>
      <c r="G35" s="295" t="s">
        <v>889</v>
      </c>
      <c r="H35" s="262"/>
      <c r="I35" s="184"/>
      <c r="J35" s="270" t="s">
        <v>889</v>
      </c>
      <c r="K35" s="258"/>
      <c r="L35" s="182"/>
      <c r="M35" s="295" t="s">
        <v>889</v>
      </c>
      <c r="N35" s="258"/>
      <c r="O35" s="182"/>
      <c r="P35" s="295" t="s">
        <v>889</v>
      </c>
      <c r="Q35" s="258"/>
      <c r="R35" s="182"/>
      <c r="S35" s="295" t="s">
        <v>889</v>
      </c>
      <c r="T35" s="258"/>
      <c r="U35" s="182"/>
      <c r="V35" s="182"/>
      <c r="W35" s="270" t="s">
        <v>889</v>
      </c>
    </row>
    <row r="36" spans="2:23" ht="158.4">
      <c r="B36" s="183" t="s">
        <v>380</v>
      </c>
      <c r="C36" s="259" t="s">
        <v>550</v>
      </c>
      <c r="D36" s="184"/>
      <c r="E36" s="184"/>
      <c r="F36" s="184"/>
      <c r="G36" s="295" t="s">
        <v>890</v>
      </c>
      <c r="H36" s="262"/>
      <c r="I36" s="184"/>
      <c r="J36" s="270" t="s">
        <v>890</v>
      </c>
      <c r="K36" s="258"/>
      <c r="L36" s="182"/>
      <c r="M36" s="295" t="s">
        <v>890</v>
      </c>
      <c r="N36" s="258"/>
      <c r="O36" s="182"/>
      <c r="P36" s="295" t="s">
        <v>890</v>
      </c>
      <c r="Q36" s="258"/>
      <c r="R36" s="182"/>
      <c r="S36" s="295" t="s">
        <v>890</v>
      </c>
      <c r="T36" s="258"/>
      <c r="U36" s="182"/>
      <c r="V36" s="182"/>
      <c r="W36" s="270" t="s">
        <v>890</v>
      </c>
    </row>
    <row r="37" spans="2:23">
      <c r="B37" s="263" t="s">
        <v>861</v>
      </c>
      <c r="C37" s="320" t="s">
        <v>549</v>
      </c>
      <c r="D37" s="265">
        <f>SUM(D38:D39)</f>
        <v>0</v>
      </c>
      <c r="E37" s="265">
        <f>SUM(E38:E39)</f>
        <v>0</v>
      </c>
      <c r="F37" s="265">
        <f>SUM(F38:F39)</f>
        <v>0</v>
      </c>
      <c r="G37" s="306"/>
      <c r="H37" s="264">
        <f>SUM(H38:H39)</f>
        <v>0</v>
      </c>
      <c r="I37" s="265">
        <f>SUM(I38:I39)</f>
        <v>0</v>
      </c>
      <c r="J37" s="278"/>
      <c r="K37" s="264">
        <f>SUM(K38:K39)</f>
        <v>0</v>
      </c>
      <c r="L37" s="265">
        <f>SUM(L38:L39)</f>
        <v>0</v>
      </c>
      <c r="M37" s="265"/>
      <c r="N37" s="264">
        <f>SUM(N38:N39)</f>
        <v>0</v>
      </c>
      <c r="O37" s="265">
        <f>SUM(O38:O39)</f>
        <v>0</v>
      </c>
      <c r="P37" s="265"/>
      <c r="Q37" s="264">
        <f>SUM(Q38:Q39)</f>
        <v>0</v>
      </c>
      <c r="R37" s="265">
        <f>SUM(R38:R39)</f>
        <v>0</v>
      </c>
      <c r="S37" s="265"/>
      <c r="T37" s="264"/>
      <c r="U37" s="265"/>
      <c r="V37" s="265"/>
      <c r="W37" s="266"/>
    </row>
    <row r="38" spans="2:23">
      <c r="B38" s="183" t="s">
        <v>380</v>
      </c>
      <c r="C38" s="259" t="s">
        <v>548</v>
      </c>
      <c r="D38" s="268"/>
      <c r="E38" s="268"/>
      <c r="F38" s="268"/>
      <c r="G38" s="295"/>
      <c r="H38" s="267"/>
      <c r="I38" s="268"/>
      <c r="J38" s="270"/>
      <c r="K38" s="258"/>
      <c r="L38" s="182"/>
      <c r="M38" s="182"/>
      <c r="N38" s="258"/>
      <c r="O38" s="182"/>
      <c r="P38" s="182"/>
      <c r="Q38" s="258"/>
      <c r="R38" s="182"/>
      <c r="S38" s="182"/>
      <c r="T38" s="258"/>
      <c r="U38" s="182"/>
      <c r="V38" s="182"/>
      <c r="W38" s="259"/>
    </row>
    <row r="39" spans="2:23">
      <c r="B39" s="183" t="s">
        <v>380</v>
      </c>
      <c r="C39" s="259" t="s">
        <v>547</v>
      </c>
      <c r="D39" s="268"/>
      <c r="E39" s="268"/>
      <c r="F39" s="268"/>
      <c r="G39" s="295"/>
      <c r="H39" s="267"/>
      <c r="I39" s="268"/>
      <c r="J39" s="270"/>
      <c r="K39" s="258"/>
      <c r="L39" s="182"/>
      <c r="M39" s="182"/>
      <c r="N39" s="258"/>
      <c r="O39" s="182"/>
      <c r="P39" s="182"/>
      <c r="Q39" s="258"/>
      <c r="R39" s="182"/>
      <c r="S39" s="182"/>
      <c r="T39" s="258"/>
      <c r="U39" s="182"/>
      <c r="V39" s="182"/>
      <c r="W39" s="259"/>
    </row>
    <row r="40" spans="2:23">
      <c r="B40" s="269" t="s">
        <v>429</v>
      </c>
      <c r="C40" s="322" t="s">
        <v>546</v>
      </c>
      <c r="D40" s="252">
        <f>D41+D52+D65</f>
        <v>0</v>
      </c>
      <c r="E40" s="252">
        <f>E41+E52+E65</f>
        <v>0</v>
      </c>
      <c r="F40" s="252">
        <f>F41+F52+F65</f>
        <v>0</v>
      </c>
      <c r="G40" s="307"/>
      <c r="H40" s="251">
        <f>H41+H52+H65</f>
        <v>0</v>
      </c>
      <c r="I40" s="252">
        <f>I41+I52+I65</f>
        <v>0</v>
      </c>
      <c r="J40" s="276"/>
      <c r="K40" s="251">
        <f>K41+K52+K65</f>
        <v>0</v>
      </c>
      <c r="L40" s="252">
        <f>L41+L52+L65</f>
        <v>0</v>
      </c>
      <c r="M40" s="252"/>
      <c r="N40" s="251">
        <f>N41+N52+N65</f>
        <v>0</v>
      </c>
      <c r="O40" s="252">
        <f>O41+O52+O65</f>
        <v>0</v>
      </c>
      <c r="P40" s="252"/>
      <c r="Q40" s="251">
        <f>Q41+Q52+Q65</f>
        <v>0</v>
      </c>
      <c r="R40" s="252">
        <f>R41+R52+R65</f>
        <v>0</v>
      </c>
      <c r="S40" s="252"/>
      <c r="T40" s="251"/>
      <c r="U40" s="252"/>
      <c r="V40" s="252"/>
      <c r="W40" s="253"/>
    </row>
    <row r="41" spans="2:23">
      <c r="B41" s="254" t="s">
        <v>851</v>
      </c>
      <c r="C41" s="319" t="s">
        <v>545</v>
      </c>
      <c r="D41" s="256">
        <f>D42+D44+D46+D48</f>
        <v>0</v>
      </c>
      <c r="E41" s="256">
        <f>E42+E44+E46+E48</f>
        <v>0</v>
      </c>
      <c r="F41" s="256">
        <f>F42+F44+F46+F48</f>
        <v>0</v>
      </c>
      <c r="G41" s="305"/>
      <c r="H41" s="255">
        <f>H42+H44+H46+H48</f>
        <v>0</v>
      </c>
      <c r="I41" s="256">
        <f>I42+I44+I46+I48</f>
        <v>0</v>
      </c>
      <c r="J41" s="277"/>
      <c r="K41" s="255">
        <f>K42+K44+K46+K48</f>
        <v>0</v>
      </c>
      <c r="L41" s="256">
        <f>L42+L44+L46+L48</f>
        <v>0</v>
      </c>
      <c r="M41" s="256"/>
      <c r="N41" s="255">
        <f>N42+N44+N46+N48</f>
        <v>0</v>
      </c>
      <c r="O41" s="256">
        <f>O42+O44+O46+O48</f>
        <v>0</v>
      </c>
      <c r="P41" s="256"/>
      <c r="Q41" s="255">
        <f>Q42+Q44+Q46+Q48</f>
        <v>0</v>
      </c>
      <c r="R41" s="256">
        <f>R42+R44+R46+R48</f>
        <v>0</v>
      </c>
      <c r="S41" s="256"/>
      <c r="T41" s="255"/>
      <c r="U41" s="256"/>
      <c r="V41" s="256"/>
      <c r="W41" s="257"/>
    </row>
    <row r="42" spans="2:23">
      <c r="B42" s="263" t="s">
        <v>862</v>
      </c>
      <c r="C42" s="320" t="s">
        <v>544</v>
      </c>
      <c r="D42" s="265">
        <f>D43</f>
        <v>0</v>
      </c>
      <c r="E42" s="265">
        <f>E43</f>
        <v>0</v>
      </c>
      <c r="F42" s="265">
        <f>F43</f>
        <v>0</v>
      </c>
      <c r="G42" s="306"/>
      <c r="H42" s="264">
        <f>H43</f>
        <v>0</v>
      </c>
      <c r="I42" s="265">
        <f>I43</f>
        <v>0</v>
      </c>
      <c r="J42" s="278"/>
      <c r="K42" s="264">
        <f>K43</f>
        <v>0</v>
      </c>
      <c r="L42" s="265">
        <f>L43</f>
        <v>0</v>
      </c>
      <c r="M42" s="265"/>
      <c r="N42" s="264">
        <f>N43</f>
        <v>0</v>
      </c>
      <c r="O42" s="265">
        <f>O43</f>
        <v>0</v>
      </c>
      <c r="P42" s="265"/>
      <c r="Q42" s="264">
        <f>Q43</f>
        <v>0</v>
      </c>
      <c r="R42" s="265">
        <f>R43</f>
        <v>0</v>
      </c>
      <c r="S42" s="265"/>
      <c r="T42" s="264"/>
      <c r="U42" s="265"/>
      <c r="V42" s="265"/>
      <c r="W42" s="266"/>
    </row>
    <row r="43" spans="2:23">
      <c r="B43" s="183" t="s">
        <v>380</v>
      </c>
      <c r="C43" s="259" t="s">
        <v>543</v>
      </c>
      <c r="D43" s="268"/>
      <c r="E43" s="268"/>
      <c r="F43" s="268"/>
      <c r="G43" s="295"/>
      <c r="H43" s="267"/>
      <c r="I43" s="268"/>
      <c r="J43" s="270"/>
      <c r="K43" s="258"/>
      <c r="L43" s="182"/>
      <c r="M43" s="182"/>
      <c r="N43" s="258"/>
      <c r="O43" s="182"/>
      <c r="P43" s="182"/>
      <c r="Q43" s="258"/>
      <c r="R43" s="182"/>
      <c r="S43" s="182"/>
      <c r="T43" s="258"/>
      <c r="U43" s="182"/>
      <c r="V43" s="182"/>
      <c r="W43" s="259"/>
    </row>
    <row r="44" spans="2:23">
      <c r="B44" s="263" t="s">
        <v>863</v>
      </c>
      <c r="C44" s="320" t="s">
        <v>542</v>
      </c>
      <c r="D44" s="265">
        <f>D45</f>
        <v>0</v>
      </c>
      <c r="E44" s="265">
        <f>E45</f>
        <v>0</v>
      </c>
      <c r="F44" s="265">
        <f>F45</f>
        <v>0</v>
      </c>
      <c r="G44" s="306"/>
      <c r="H44" s="264">
        <f>H45</f>
        <v>0</v>
      </c>
      <c r="I44" s="265">
        <f>I45</f>
        <v>0</v>
      </c>
      <c r="J44" s="278"/>
      <c r="K44" s="264">
        <f>K45</f>
        <v>0</v>
      </c>
      <c r="L44" s="265">
        <f>L45</f>
        <v>0</v>
      </c>
      <c r="M44" s="265"/>
      <c r="N44" s="264">
        <f>N45</f>
        <v>0</v>
      </c>
      <c r="O44" s="265">
        <f>O45</f>
        <v>0</v>
      </c>
      <c r="P44" s="265"/>
      <c r="Q44" s="264">
        <f>Q45</f>
        <v>0</v>
      </c>
      <c r="R44" s="265">
        <f>R45</f>
        <v>0</v>
      </c>
      <c r="S44" s="265"/>
      <c r="T44" s="264"/>
      <c r="U44" s="265"/>
      <c r="V44" s="265"/>
      <c r="W44" s="266"/>
    </row>
    <row r="45" spans="2:23">
      <c r="B45" s="183" t="s">
        <v>380</v>
      </c>
      <c r="C45" s="259" t="s">
        <v>541</v>
      </c>
      <c r="D45" s="268"/>
      <c r="E45" s="268"/>
      <c r="F45" s="268"/>
      <c r="G45" s="308"/>
      <c r="H45" s="267"/>
      <c r="I45" s="268"/>
      <c r="J45" s="279"/>
      <c r="K45" s="258"/>
      <c r="L45" s="182"/>
      <c r="M45" s="182"/>
      <c r="N45" s="258"/>
      <c r="O45" s="182"/>
      <c r="P45" s="182"/>
      <c r="Q45" s="258"/>
      <c r="R45" s="182"/>
      <c r="S45" s="182"/>
      <c r="T45" s="258"/>
      <c r="U45" s="182"/>
      <c r="V45" s="182"/>
      <c r="W45" s="259"/>
    </row>
    <row r="46" spans="2:23">
      <c r="B46" s="263" t="s">
        <v>864</v>
      </c>
      <c r="C46" s="320" t="s">
        <v>540</v>
      </c>
      <c r="D46" s="265">
        <f>D47</f>
        <v>0</v>
      </c>
      <c r="E46" s="265">
        <f>E47</f>
        <v>0</v>
      </c>
      <c r="F46" s="265">
        <f>F47</f>
        <v>0</v>
      </c>
      <c r="G46" s="306"/>
      <c r="H46" s="264">
        <f>H47</f>
        <v>0</v>
      </c>
      <c r="I46" s="265">
        <f>I47</f>
        <v>0</v>
      </c>
      <c r="J46" s="278"/>
      <c r="K46" s="264">
        <f>K47</f>
        <v>0</v>
      </c>
      <c r="L46" s="265">
        <f>L47</f>
        <v>0</v>
      </c>
      <c r="M46" s="265"/>
      <c r="N46" s="264">
        <f>N47</f>
        <v>0</v>
      </c>
      <c r="O46" s="265">
        <f>O47</f>
        <v>0</v>
      </c>
      <c r="P46" s="265"/>
      <c r="Q46" s="264">
        <f>Q47</f>
        <v>0</v>
      </c>
      <c r="R46" s="265">
        <f>R47</f>
        <v>0</v>
      </c>
      <c r="S46" s="265"/>
      <c r="T46" s="264"/>
      <c r="U46" s="265"/>
      <c r="V46" s="265"/>
      <c r="W46" s="266"/>
    </row>
    <row r="47" spans="2:23">
      <c r="B47" s="183" t="s">
        <v>380</v>
      </c>
      <c r="C47" s="259" t="s">
        <v>539</v>
      </c>
      <c r="D47" s="268"/>
      <c r="E47" s="268"/>
      <c r="F47" s="268"/>
      <c r="G47" s="308"/>
      <c r="H47" s="267"/>
      <c r="I47" s="268"/>
      <c r="J47" s="279"/>
      <c r="K47" s="258"/>
      <c r="L47" s="182"/>
      <c r="M47" s="182"/>
      <c r="N47" s="258"/>
      <c r="O47" s="182"/>
      <c r="P47" s="182"/>
      <c r="Q47" s="258"/>
      <c r="R47" s="182"/>
      <c r="S47" s="182"/>
      <c r="T47" s="258"/>
      <c r="U47" s="182"/>
      <c r="V47" s="182"/>
      <c r="W47" s="259"/>
    </row>
    <row r="48" spans="2:23">
      <c r="B48" s="263" t="s">
        <v>865</v>
      </c>
      <c r="C48" s="320" t="s">
        <v>538</v>
      </c>
      <c r="D48" s="265">
        <f>SUM(D49:D51)</f>
        <v>0</v>
      </c>
      <c r="E48" s="265">
        <f>SUM(E49:E51)</f>
        <v>0</v>
      </c>
      <c r="F48" s="265">
        <f>SUM(F49:F51)</f>
        <v>0</v>
      </c>
      <c r="G48" s="306"/>
      <c r="H48" s="264">
        <f>SUM(H49:H51)</f>
        <v>0</v>
      </c>
      <c r="I48" s="265">
        <f>SUM(I49:I51)</f>
        <v>0</v>
      </c>
      <c r="J48" s="278"/>
      <c r="K48" s="264">
        <f>SUM(K49:K51)</f>
        <v>0</v>
      </c>
      <c r="L48" s="265">
        <f>SUM(L49:L51)</f>
        <v>0</v>
      </c>
      <c r="M48" s="265"/>
      <c r="N48" s="264">
        <f>SUM(N49:N51)</f>
        <v>0</v>
      </c>
      <c r="O48" s="265">
        <f>SUM(O49:O51)</f>
        <v>0</v>
      </c>
      <c r="P48" s="265"/>
      <c r="Q48" s="264">
        <f>SUM(Q49:Q51)</f>
        <v>0</v>
      </c>
      <c r="R48" s="265">
        <f>SUM(R49:R51)</f>
        <v>0</v>
      </c>
      <c r="S48" s="265"/>
      <c r="T48" s="264"/>
      <c r="U48" s="265"/>
      <c r="V48" s="265"/>
      <c r="W48" s="266"/>
    </row>
    <row r="49" spans="2:23">
      <c r="B49" s="183" t="s">
        <v>380</v>
      </c>
      <c r="C49" s="259" t="s">
        <v>537</v>
      </c>
      <c r="D49" s="268"/>
      <c r="E49" s="268"/>
      <c r="F49" s="268"/>
      <c r="G49" s="295"/>
      <c r="H49" s="267"/>
      <c r="I49" s="268"/>
      <c r="J49" s="270"/>
      <c r="K49" s="258"/>
      <c r="L49" s="182"/>
      <c r="M49" s="182"/>
      <c r="N49" s="258"/>
      <c r="O49" s="182"/>
      <c r="P49" s="182"/>
      <c r="Q49" s="258"/>
      <c r="R49" s="182"/>
      <c r="S49" s="182"/>
      <c r="T49" s="258"/>
      <c r="U49" s="182"/>
      <c r="V49" s="182"/>
      <c r="W49" s="259"/>
    </row>
    <row r="50" spans="2:23">
      <c r="B50" s="183" t="s">
        <v>380</v>
      </c>
      <c r="C50" s="259" t="s">
        <v>536</v>
      </c>
      <c r="D50" s="268"/>
      <c r="E50" s="268"/>
      <c r="F50" s="268"/>
      <c r="G50" s="295"/>
      <c r="H50" s="267"/>
      <c r="I50" s="268"/>
      <c r="J50" s="270"/>
      <c r="K50" s="258"/>
      <c r="L50" s="182"/>
      <c r="M50" s="182"/>
      <c r="N50" s="258"/>
      <c r="O50" s="182"/>
      <c r="P50" s="182"/>
      <c r="Q50" s="258"/>
      <c r="R50" s="182"/>
      <c r="S50" s="182"/>
      <c r="T50" s="258"/>
      <c r="U50" s="182"/>
      <c r="V50" s="182"/>
      <c r="W50" s="259"/>
    </row>
    <row r="51" spans="2:23" ht="43.2">
      <c r="B51" s="183" t="s">
        <v>380</v>
      </c>
      <c r="C51" s="259" t="s">
        <v>535</v>
      </c>
      <c r="D51" s="268"/>
      <c r="E51" s="268"/>
      <c r="F51" s="268"/>
      <c r="G51" s="295" t="s">
        <v>827</v>
      </c>
      <c r="H51" s="267"/>
      <c r="I51" s="268"/>
      <c r="J51" s="270" t="s">
        <v>827</v>
      </c>
      <c r="K51" s="258"/>
      <c r="L51" s="182"/>
      <c r="M51" s="295" t="s">
        <v>827</v>
      </c>
      <c r="N51" s="258"/>
      <c r="O51" s="182"/>
      <c r="P51" s="295" t="s">
        <v>827</v>
      </c>
      <c r="Q51" s="258"/>
      <c r="R51" s="182"/>
      <c r="S51" s="295" t="s">
        <v>827</v>
      </c>
      <c r="T51" s="258"/>
      <c r="U51" s="182"/>
      <c r="V51" s="182"/>
      <c r="W51" s="259" t="s">
        <v>827</v>
      </c>
    </row>
    <row r="52" spans="2:23">
      <c r="B52" s="254" t="s">
        <v>866</v>
      </c>
      <c r="C52" s="319" t="s">
        <v>534</v>
      </c>
      <c r="D52" s="256">
        <f>D53+D59+D61+D63</f>
        <v>0</v>
      </c>
      <c r="E52" s="256">
        <f>E53+E59+E61+E63</f>
        <v>0</v>
      </c>
      <c r="F52" s="256">
        <f>F53+F59+F61+F63</f>
        <v>0</v>
      </c>
      <c r="G52" s="305"/>
      <c r="H52" s="255">
        <f>H53+H59+H61+H63</f>
        <v>0</v>
      </c>
      <c r="I52" s="256">
        <f>I53+I59+I61+I63</f>
        <v>0</v>
      </c>
      <c r="J52" s="277"/>
      <c r="K52" s="255">
        <f>K53+K59+K61+K63</f>
        <v>0</v>
      </c>
      <c r="L52" s="256">
        <f>L53+L59+L61+L63</f>
        <v>0</v>
      </c>
      <c r="M52" s="256"/>
      <c r="N52" s="255">
        <f>N53+N59+N61+N63</f>
        <v>0</v>
      </c>
      <c r="O52" s="256">
        <f>O53+O59+O61+O63</f>
        <v>0</v>
      </c>
      <c r="P52" s="256"/>
      <c r="Q52" s="255">
        <f>Q53+Q59+Q61+Q63</f>
        <v>0</v>
      </c>
      <c r="R52" s="256">
        <f>R53+R59+R61+R63</f>
        <v>0</v>
      </c>
      <c r="S52" s="256"/>
      <c r="T52" s="255"/>
      <c r="U52" s="256"/>
      <c r="V52" s="256"/>
      <c r="W52" s="257"/>
    </row>
    <row r="53" spans="2:23">
      <c r="B53" s="263" t="s">
        <v>867</v>
      </c>
      <c r="C53" s="320" t="s">
        <v>533</v>
      </c>
      <c r="D53" s="265">
        <f>SUM(D54:D58)</f>
        <v>0</v>
      </c>
      <c r="E53" s="265">
        <f>SUM(E54:E58)</f>
        <v>0</v>
      </c>
      <c r="F53" s="265">
        <f>SUM(F54:F58)</f>
        <v>0</v>
      </c>
      <c r="G53" s="306"/>
      <c r="H53" s="264">
        <f>SUM(H54:H58)</f>
        <v>0</v>
      </c>
      <c r="I53" s="265">
        <f>SUM(I54:I58)</f>
        <v>0</v>
      </c>
      <c r="J53" s="278"/>
      <c r="K53" s="264">
        <f>SUM(K54:K58)</f>
        <v>0</v>
      </c>
      <c r="L53" s="265">
        <f>SUM(L54:L58)</f>
        <v>0</v>
      </c>
      <c r="M53" s="265"/>
      <c r="N53" s="264">
        <f>SUM(N54:N58)</f>
        <v>0</v>
      </c>
      <c r="O53" s="265">
        <f>SUM(O54:O58)</f>
        <v>0</v>
      </c>
      <c r="P53" s="265"/>
      <c r="Q53" s="264">
        <f>SUM(Q54:Q58)</f>
        <v>0</v>
      </c>
      <c r="R53" s="265">
        <f>SUM(R54:R58)</f>
        <v>0</v>
      </c>
      <c r="S53" s="265"/>
      <c r="T53" s="264"/>
      <c r="U53" s="265"/>
      <c r="V53" s="265"/>
      <c r="W53" s="266"/>
    </row>
    <row r="54" spans="2:23">
      <c r="B54" s="183" t="s">
        <v>380</v>
      </c>
      <c r="C54" s="259" t="s">
        <v>532</v>
      </c>
      <c r="D54" s="268"/>
      <c r="E54" s="268"/>
      <c r="F54" s="268"/>
      <c r="G54" s="295"/>
      <c r="H54" s="267"/>
      <c r="I54" s="268"/>
      <c r="J54" s="270"/>
      <c r="K54" s="258"/>
      <c r="L54" s="182"/>
      <c r="M54" s="182"/>
      <c r="N54" s="258"/>
      <c r="O54" s="182"/>
      <c r="P54" s="182"/>
      <c r="Q54" s="258"/>
      <c r="R54" s="182"/>
      <c r="S54" s="182"/>
      <c r="T54" s="258"/>
      <c r="U54" s="182"/>
      <c r="V54" s="182"/>
      <c r="W54" s="259"/>
    </row>
    <row r="55" spans="2:23" ht="28.8">
      <c r="B55" s="183" t="s">
        <v>380</v>
      </c>
      <c r="C55" s="270" t="s">
        <v>531</v>
      </c>
      <c r="D55" s="268"/>
      <c r="E55" s="268"/>
      <c r="F55" s="268"/>
      <c r="G55" s="295"/>
      <c r="H55" s="267"/>
      <c r="I55" s="268"/>
      <c r="J55" s="270"/>
      <c r="K55" s="258"/>
      <c r="L55" s="182"/>
      <c r="M55" s="182"/>
      <c r="N55" s="258"/>
      <c r="O55" s="182"/>
      <c r="P55" s="182"/>
      <c r="Q55" s="258"/>
      <c r="R55" s="182"/>
      <c r="S55" s="182"/>
      <c r="T55" s="258"/>
      <c r="U55" s="182"/>
      <c r="V55" s="182"/>
      <c r="W55" s="259"/>
    </row>
    <row r="56" spans="2:23" ht="28.8">
      <c r="B56" s="183" t="s">
        <v>380</v>
      </c>
      <c r="C56" s="270" t="s">
        <v>530</v>
      </c>
      <c r="D56" s="268"/>
      <c r="E56" s="268"/>
      <c r="F56" s="268"/>
      <c r="G56" s="295"/>
      <c r="H56" s="267"/>
      <c r="I56" s="268"/>
      <c r="J56" s="270"/>
      <c r="K56" s="258"/>
      <c r="L56" s="182"/>
      <c r="M56" s="182"/>
      <c r="N56" s="258"/>
      <c r="O56" s="182"/>
      <c r="P56" s="182"/>
      <c r="Q56" s="258"/>
      <c r="R56" s="182"/>
      <c r="S56" s="182"/>
      <c r="T56" s="258"/>
      <c r="U56" s="182"/>
      <c r="V56" s="182"/>
      <c r="W56" s="259"/>
    </row>
    <row r="57" spans="2:23" ht="28.8">
      <c r="B57" s="183" t="s">
        <v>380</v>
      </c>
      <c r="C57" s="270" t="s">
        <v>529</v>
      </c>
      <c r="D57" s="272"/>
      <c r="E57" s="272"/>
      <c r="F57" s="272"/>
      <c r="G57" s="295"/>
      <c r="H57" s="271"/>
      <c r="I57" s="272"/>
      <c r="J57" s="270"/>
      <c r="K57" s="258"/>
      <c r="L57" s="182"/>
      <c r="M57" s="182"/>
      <c r="N57" s="258"/>
      <c r="O57" s="182"/>
      <c r="P57" s="182"/>
      <c r="Q57" s="258"/>
      <c r="R57" s="182"/>
      <c r="S57" s="182"/>
      <c r="T57" s="258"/>
      <c r="U57" s="182"/>
      <c r="V57" s="182"/>
      <c r="W57" s="259"/>
    </row>
    <row r="58" spans="2:23">
      <c r="B58" s="183" t="s">
        <v>380</v>
      </c>
      <c r="C58" s="270" t="s">
        <v>528</v>
      </c>
      <c r="D58" s="268"/>
      <c r="E58" s="268"/>
      <c r="F58" s="268"/>
      <c r="G58" s="295"/>
      <c r="H58" s="267"/>
      <c r="I58" s="268"/>
      <c r="J58" s="270"/>
      <c r="K58" s="258"/>
      <c r="L58" s="182"/>
      <c r="M58" s="182"/>
      <c r="N58" s="258"/>
      <c r="O58" s="182"/>
      <c r="P58" s="182"/>
      <c r="Q58" s="258"/>
      <c r="R58" s="182"/>
      <c r="S58" s="182"/>
      <c r="T58" s="258"/>
      <c r="U58" s="182"/>
      <c r="V58" s="182"/>
      <c r="W58" s="259"/>
    </row>
    <row r="59" spans="2:23">
      <c r="B59" s="263" t="s">
        <v>868</v>
      </c>
      <c r="C59" s="320" t="s">
        <v>527</v>
      </c>
      <c r="D59" s="265">
        <f>D60</f>
        <v>0</v>
      </c>
      <c r="E59" s="265">
        <f>E60</f>
        <v>0</v>
      </c>
      <c r="F59" s="265">
        <f>F60</f>
        <v>0</v>
      </c>
      <c r="G59" s="306"/>
      <c r="H59" s="264">
        <f>H60</f>
        <v>0</v>
      </c>
      <c r="I59" s="265">
        <f>I60</f>
        <v>0</v>
      </c>
      <c r="J59" s="278"/>
      <c r="K59" s="264">
        <f>K60</f>
        <v>0</v>
      </c>
      <c r="L59" s="265">
        <f>L60</f>
        <v>0</v>
      </c>
      <c r="M59" s="265"/>
      <c r="N59" s="264">
        <f>N60</f>
        <v>0</v>
      </c>
      <c r="O59" s="265">
        <f>O60</f>
        <v>0</v>
      </c>
      <c r="P59" s="265"/>
      <c r="Q59" s="264">
        <f>Q60</f>
        <v>0</v>
      </c>
      <c r="R59" s="265">
        <f>R60</f>
        <v>0</v>
      </c>
      <c r="S59" s="265"/>
      <c r="T59" s="264"/>
      <c r="U59" s="265"/>
      <c r="V59" s="265"/>
      <c r="W59" s="266"/>
    </row>
    <row r="60" spans="2:23">
      <c r="B60" s="183" t="s">
        <v>380</v>
      </c>
      <c r="C60" s="270" t="s">
        <v>527</v>
      </c>
      <c r="D60" s="268"/>
      <c r="E60" s="268"/>
      <c r="F60" s="268"/>
      <c r="G60" s="308"/>
      <c r="H60" s="267"/>
      <c r="I60" s="268"/>
      <c r="J60" s="279"/>
      <c r="K60" s="258"/>
      <c r="L60" s="182"/>
      <c r="M60" s="182"/>
      <c r="N60" s="258"/>
      <c r="O60" s="182"/>
      <c r="P60" s="182"/>
      <c r="Q60" s="258"/>
      <c r="R60" s="182"/>
      <c r="S60" s="182"/>
      <c r="T60" s="258"/>
      <c r="U60" s="182"/>
      <c r="V60" s="182"/>
      <c r="W60" s="259"/>
    </row>
    <row r="61" spans="2:23">
      <c r="B61" s="263" t="s">
        <v>869</v>
      </c>
      <c r="C61" s="320" t="s">
        <v>526</v>
      </c>
      <c r="D61" s="265">
        <f>D62</f>
        <v>0</v>
      </c>
      <c r="E61" s="265">
        <f>E62</f>
        <v>0</v>
      </c>
      <c r="F61" s="265">
        <f>F62</f>
        <v>0</v>
      </c>
      <c r="G61" s="306"/>
      <c r="H61" s="264">
        <f>H62</f>
        <v>0</v>
      </c>
      <c r="I61" s="265">
        <f>I62</f>
        <v>0</v>
      </c>
      <c r="J61" s="278"/>
      <c r="K61" s="264">
        <f>K62</f>
        <v>0</v>
      </c>
      <c r="L61" s="265">
        <f>L62</f>
        <v>0</v>
      </c>
      <c r="M61" s="265"/>
      <c r="N61" s="264">
        <f>N62</f>
        <v>0</v>
      </c>
      <c r="O61" s="265">
        <f>O62</f>
        <v>0</v>
      </c>
      <c r="P61" s="265"/>
      <c r="Q61" s="264">
        <f>Q62</f>
        <v>0</v>
      </c>
      <c r="R61" s="265">
        <f>R62</f>
        <v>0</v>
      </c>
      <c r="S61" s="265"/>
      <c r="T61" s="264"/>
      <c r="U61" s="265"/>
      <c r="V61" s="265"/>
      <c r="W61" s="266"/>
    </row>
    <row r="62" spans="2:23">
      <c r="B62" s="183" t="s">
        <v>380</v>
      </c>
      <c r="C62" s="259" t="s">
        <v>526</v>
      </c>
      <c r="D62" s="182"/>
      <c r="E62" s="182"/>
      <c r="F62" s="182"/>
      <c r="G62" s="295"/>
      <c r="H62" s="258"/>
      <c r="I62" s="182"/>
      <c r="J62" s="270"/>
      <c r="K62" s="258"/>
      <c r="L62" s="182"/>
      <c r="M62" s="182"/>
      <c r="N62" s="258"/>
      <c r="O62" s="182"/>
      <c r="P62" s="182"/>
      <c r="Q62" s="258"/>
      <c r="R62" s="182"/>
      <c r="S62" s="182"/>
      <c r="T62" s="258"/>
      <c r="U62" s="182"/>
      <c r="V62" s="182"/>
      <c r="W62" s="259"/>
    </row>
    <row r="63" spans="2:23">
      <c r="B63" s="263" t="s">
        <v>870</v>
      </c>
      <c r="C63" s="320" t="s">
        <v>525</v>
      </c>
      <c r="D63" s="265">
        <f>D64</f>
        <v>0</v>
      </c>
      <c r="E63" s="265">
        <f>E64</f>
        <v>0</v>
      </c>
      <c r="F63" s="265">
        <f>F64</f>
        <v>0</v>
      </c>
      <c r="G63" s="306"/>
      <c r="H63" s="264">
        <f>H64</f>
        <v>0</v>
      </c>
      <c r="I63" s="265">
        <f>I64</f>
        <v>0</v>
      </c>
      <c r="J63" s="278"/>
      <c r="K63" s="264">
        <f>K64</f>
        <v>0</v>
      </c>
      <c r="L63" s="265">
        <f>L64</f>
        <v>0</v>
      </c>
      <c r="M63" s="265"/>
      <c r="N63" s="264">
        <f>N64</f>
        <v>0</v>
      </c>
      <c r="O63" s="265">
        <f>O64</f>
        <v>0</v>
      </c>
      <c r="P63" s="265"/>
      <c r="Q63" s="264">
        <f>Q64</f>
        <v>0</v>
      </c>
      <c r="R63" s="265">
        <f>R64</f>
        <v>0</v>
      </c>
      <c r="S63" s="265"/>
      <c r="T63" s="264"/>
      <c r="U63" s="265"/>
      <c r="V63" s="265"/>
      <c r="W63" s="266"/>
    </row>
    <row r="64" spans="2:23">
      <c r="B64" s="183" t="s">
        <v>380</v>
      </c>
      <c r="C64" s="259" t="s">
        <v>524</v>
      </c>
      <c r="D64" s="182"/>
      <c r="E64" s="182"/>
      <c r="F64" s="182"/>
      <c r="G64" s="295"/>
      <c r="H64" s="258"/>
      <c r="I64" s="182"/>
      <c r="J64" s="270"/>
      <c r="K64" s="258"/>
      <c r="L64" s="182"/>
      <c r="M64" s="182"/>
      <c r="N64" s="258"/>
      <c r="O64" s="182"/>
      <c r="P64" s="182"/>
      <c r="Q64" s="258"/>
      <c r="R64" s="182"/>
      <c r="S64" s="182"/>
      <c r="T64" s="258"/>
      <c r="U64" s="182"/>
      <c r="V64" s="182"/>
      <c r="W64" s="259"/>
    </row>
    <row r="65" spans="2:23">
      <c r="B65" s="254" t="s">
        <v>871</v>
      </c>
      <c r="C65" s="319" t="s">
        <v>523</v>
      </c>
      <c r="D65" s="256">
        <f>D66+D68</f>
        <v>0</v>
      </c>
      <c r="E65" s="256">
        <f>E66+E68</f>
        <v>0</v>
      </c>
      <c r="F65" s="256">
        <f>F66+F68</f>
        <v>0</v>
      </c>
      <c r="G65" s="305"/>
      <c r="H65" s="255">
        <f>H66+H68</f>
        <v>0</v>
      </c>
      <c r="I65" s="256">
        <f>I66+I68</f>
        <v>0</v>
      </c>
      <c r="J65" s="277"/>
      <c r="K65" s="255">
        <f>K66+K68</f>
        <v>0</v>
      </c>
      <c r="L65" s="256">
        <f>L66+L68</f>
        <v>0</v>
      </c>
      <c r="M65" s="256"/>
      <c r="N65" s="255">
        <f>N66+N68</f>
        <v>0</v>
      </c>
      <c r="O65" s="256">
        <f>O66+O68</f>
        <v>0</v>
      </c>
      <c r="P65" s="256"/>
      <c r="Q65" s="255">
        <f>Q66+Q68</f>
        <v>0</v>
      </c>
      <c r="R65" s="256">
        <f>R66+R68</f>
        <v>0</v>
      </c>
      <c r="S65" s="256"/>
      <c r="T65" s="255"/>
      <c r="U65" s="256"/>
      <c r="V65" s="256"/>
      <c r="W65" s="257"/>
    </row>
    <row r="66" spans="2:23">
      <c r="B66" s="263" t="s">
        <v>872</v>
      </c>
      <c r="C66" s="320" t="s">
        <v>522</v>
      </c>
      <c r="D66" s="265">
        <f>D67</f>
        <v>0</v>
      </c>
      <c r="E66" s="265">
        <f>E67</f>
        <v>0</v>
      </c>
      <c r="F66" s="265">
        <f>F67</f>
        <v>0</v>
      </c>
      <c r="G66" s="306"/>
      <c r="H66" s="264">
        <f>H67</f>
        <v>0</v>
      </c>
      <c r="I66" s="265">
        <f>I67</f>
        <v>0</v>
      </c>
      <c r="J66" s="278"/>
      <c r="K66" s="264">
        <f>K67</f>
        <v>0</v>
      </c>
      <c r="L66" s="265">
        <f>L67</f>
        <v>0</v>
      </c>
      <c r="M66" s="265"/>
      <c r="N66" s="264">
        <f>N67</f>
        <v>0</v>
      </c>
      <c r="O66" s="265">
        <f>O67</f>
        <v>0</v>
      </c>
      <c r="P66" s="265"/>
      <c r="Q66" s="264">
        <f>Q67</f>
        <v>0</v>
      </c>
      <c r="R66" s="265">
        <f>R67</f>
        <v>0</v>
      </c>
      <c r="S66" s="265"/>
      <c r="T66" s="264"/>
      <c r="U66" s="265"/>
      <c r="V66" s="265"/>
      <c r="W66" s="266"/>
    </row>
    <row r="67" spans="2:23">
      <c r="B67" s="183" t="s">
        <v>380</v>
      </c>
      <c r="C67" s="259" t="s">
        <v>521</v>
      </c>
      <c r="D67" s="182"/>
      <c r="E67" s="182"/>
      <c r="F67" s="182"/>
      <c r="G67" s="295"/>
      <c r="H67" s="258"/>
      <c r="I67" s="182"/>
      <c r="J67" s="270"/>
      <c r="K67" s="258"/>
      <c r="L67" s="182"/>
      <c r="M67" s="182"/>
      <c r="N67" s="258"/>
      <c r="O67" s="182"/>
      <c r="P67" s="182"/>
      <c r="Q67" s="258"/>
      <c r="R67" s="182"/>
      <c r="S67" s="182"/>
      <c r="T67" s="258"/>
      <c r="U67" s="182"/>
      <c r="V67" s="182"/>
      <c r="W67" s="259"/>
    </row>
    <row r="68" spans="2:23">
      <c r="B68" s="263" t="s">
        <v>874</v>
      </c>
      <c r="C68" s="320" t="s">
        <v>520</v>
      </c>
      <c r="D68" s="265">
        <f>SUM(D69:D70)</f>
        <v>0</v>
      </c>
      <c r="E68" s="265">
        <f>SUM(E69:E70)</f>
        <v>0</v>
      </c>
      <c r="F68" s="265">
        <f>SUM(F69:F70)</f>
        <v>0</v>
      </c>
      <c r="G68" s="306"/>
      <c r="H68" s="264">
        <f>SUM(H69:H70)</f>
        <v>0</v>
      </c>
      <c r="I68" s="265">
        <f>SUM(I69:I70)</f>
        <v>0</v>
      </c>
      <c r="J68" s="278"/>
      <c r="K68" s="264">
        <f>SUM(K69:K70)</f>
        <v>0</v>
      </c>
      <c r="L68" s="265">
        <f>SUM(L69:L70)</f>
        <v>0</v>
      </c>
      <c r="M68" s="265"/>
      <c r="N68" s="264">
        <f>SUM(N69:N70)</f>
        <v>0</v>
      </c>
      <c r="O68" s="265">
        <f>SUM(O69:O70)</f>
        <v>0</v>
      </c>
      <c r="P68" s="265"/>
      <c r="Q68" s="264">
        <f>SUM(Q69:Q70)</f>
        <v>0</v>
      </c>
      <c r="R68" s="265">
        <f>SUM(R69:R70)</f>
        <v>0</v>
      </c>
      <c r="S68" s="265"/>
      <c r="T68" s="264"/>
      <c r="U68" s="265"/>
      <c r="V68" s="265"/>
      <c r="W68" s="266"/>
    </row>
    <row r="69" spans="2:23">
      <c r="B69" s="183" t="s">
        <v>380</v>
      </c>
      <c r="C69" s="259" t="s">
        <v>519</v>
      </c>
      <c r="D69" s="182"/>
      <c r="E69" s="182"/>
      <c r="F69" s="182"/>
      <c r="G69" s="295"/>
      <c r="H69" s="258"/>
      <c r="I69" s="182"/>
      <c r="J69" s="270"/>
      <c r="K69" s="258"/>
      <c r="L69" s="182"/>
      <c r="M69" s="182"/>
      <c r="N69" s="258"/>
      <c r="O69" s="182"/>
      <c r="P69" s="182"/>
      <c r="Q69" s="258"/>
      <c r="R69" s="182"/>
      <c r="S69" s="182"/>
      <c r="T69" s="258"/>
      <c r="U69" s="182"/>
      <c r="V69" s="182"/>
      <c r="W69" s="259"/>
    </row>
    <row r="70" spans="2:23">
      <c r="B70" s="183" t="s">
        <v>380</v>
      </c>
      <c r="C70" s="259" t="s">
        <v>518</v>
      </c>
      <c r="D70" s="181"/>
      <c r="E70" s="181"/>
      <c r="F70" s="181"/>
      <c r="G70" s="309"/>
      <c r="H70" s="273"/>
      <c r="I70" s="181"/>
      <c r="J70" s="280"/>
      <c r="K70" s="258"/>
      <c r="L70" s="182"/>
      <c r="M70" s="182"/>
      <c r="N70" s="258"/>
      <c r="O70" s="182"/>
      <c r="P70" s="182"/>
      <c r="Q70" s="258"/>
      <c r="R70" s="182"/>
      <c r="S70" s="182"/>
      <c r="T70" s="258"/>
      <c r="U70" s="182"/>
      <c r="V70" s="182"/>
      <c r="W70" s="259"/>
    </row>
    <row r="71" spans="2:23">
      <c r="B71" s="269" t="s">
        <v>392</v>
      </c>
      <c r="C71" s="322" t="s">
        <v>517</v>
      </c>
      <c r="D71" s="252">
        <f>D72</f>
        <v>0</v>
      </c>
      <c r="E71" s="252">
        <f>E72</f>
        <v>0</v>
      </c>
      <c r="F71" s="252">
        <f>F72</f>
        <v>0</v>
      </c>
      <c r="G71" s="307"/>
      <c r="H71" s="251">
        <f>H72</f>
        <v>0</v>
      </c>
      <c r="I71" s="252">
        <f>I72</f>
        <v>0</v>
      </c>
      <c r="J71" s="276"/>
      <c r="K71" s="251">
        <f>K72</f>
        <v>0</v>
      </c>
      <c r="L71" s="252">
        <f>L72</f>
        <v>0</v>
      </c>
      <c r="M71" s="252"/>
      <c r="N71" s="251">
        <f>N72</f>
        <v>0</v>
      </c>
      <c r="O71" s="252">
        <f>O72</f>
        <v>0</v>
      </c>
      <c r="P71" s="252"/>
      <c r="Q71" s="251">
        <f>Q72</f>
        <v>0</v>
      </c>
      <c r="R71" s="252">
        <f>R72</f>
        <v>0</v>
      </c>
      <c r="S71" s="252"/>
      <c r="T71" s="251"/>
      <c r="U71" s="252"/>
      <c r="V71" s="252"/>
      <c r="W71" s="253"/>
    </row>
    <row r="72" spans="2:23">
      <c r="B72" s="263" t="s">
        <v>873</v>
      </c>
      <c r="C72" s="320" t="s">
        <v>516</v>
      </c>
      <c r="D72" s="265">
        <f>SUM(D73:D81)</f>
        <v>0</v>
      </c>
      <c r="E72" s="265">
        <f>SUM(E73:E81)</f>
        <v>0</v>
      </c>
      <c r="F72" s="265">
        <f>SUM(F73:F81)</f>
        <v>0</v>
      </c>
      <c r="G72" s="306"/>
      <c r="H72" s="264">
        <f>SUM(H73:H81)</f>
        <v>0</v>
      </c>
      <c r="I72" s="265">
        <f>SUM(I73:I81)</f>
        <v>0</v>
      </c>
      <c r="J72" s="278"/>
      <c r="K72" s="264">
        <f>SUM(K73:K81)</f>
        <v>0</v>
      </c>
      <c r="L72" s="265">
        <f>SUM(L73:L81)</f>
        <v>0</v>
      </c>
      <c r="M72" s="265"/>
      <c r="N72" s="264">
        <f>SUM(N73:N81)</f>
        <v>0</v>
      </c>
      <c r="O72" s="265">
        <f>SUM(O73:O81)</f>
        <v>0</v>
      </c>
      <c r="P72" s="265"/>
      <c r="Q72" s="264">
        <f>SUM(Q73:Q81)</f>
        <v>0</v>
      </c>
      <c r="R72" s="265">
        <f>SUM(R73:R81)</f>
        <v>0</v>
      </c>
      <c r="S72" s="265"/>
      <c r="T72" s="264"/>
      <c r="U72" s="265"/>
      <c r="V72" s="265"/>
      <c r="W72" s="266"/>
    </row>
    <row r="73" spans="2:23">
      <c r="B73" s="183" t="s">
        <v>380</v>
      </c>
      <c r="C73" s="259" t="s">
        <v>388</v>
      </c>
      <c r="D73" s="268"/>
      <c r="E73" s="268"/>
      <c r="F73" s="268"/>
      <c r="G73" s="295"/>
      <c r="H73" s="267"/>
      <c r="I73" s="268"/>
      <c r="J73" s="270"/>
      <c r="K73" s="258"/>
      <c r="L73" s="182"/>
      <c r="M73" s="182"/>
      <c r="N73" s="258"/>
      <c r="O73" s="182"/>
      <c r="P73" s="182"/>
      <c r="Q73" s="258"/>
      <c r="R73" s="182"/>
      <c r="S73" s="182"/>
      <c r="T73" s="258"/>
      <c r="U73" s="182"/>
      <c r="V73" s="182"/>
      <c r="W73" s="259"/>
    </row>
    <row r="74" spans="2:23">
      <c r="B74" s="183" t="s">
        <v>380</v>
      </c>
      <c r="C74" s="259" t="s">
        <v>515</v>
      </c>
      <c r="D74" s="268"/>
      <c r="E74" s="268"/>
      <c r="F74" s="268"/>
      <c r="G74" s="295"/>
      <c r="H74" s="267"/>
      <c r="I74" s="268"/>
      <c r="J74" s="270"/>
      <c r="K74" s="258"/>
      <c r="L74" s="182"/>
      <c r="M74" s="182"/>
      <c r="N74" s="258"/>
      <c r="O74" s="182"/>
      <c r="P74" s="182"/>
      <c r="Q74" s="258"/>
      <c r="R74" s="182"/>
      <c r="S74" s="182"/>
      <c r="T74" s="258"/>
      <c r="U74" s="182"/>
      <c r="V74" s="182"/>
      <c r="W74" s="259"/>
    </row>
    <row r="75" spans="2:23">
      <c r="B75" s="183" t="s">
        <v>380</v>
      </c>
      <c r="C75" s="259" t="s">
        <v>386</v>
      </c>
      <c r="D75" s="268"/>
      <c r="E75" s="268"/>
      <c r="F75" s="268"/>
      <c r="G75" s="295"/>
      <c r="H75" s="267"/>
      <c r="I75" s="268"/>
      <c r="J75" s="270"/>
      <c r="K75" s="258"/>
      <c r="L75" s="182"/>
      <c r="M75" s="182"/>
      <c r="N75" s="258"/>
      <c r="O75" s="182"/>
      <c r="P75" s="182"/>
      <c r="Q75" s="258"/>
      <c r="R75" s="182"/>
      <c r="S75" s="182"/>
      <c r="T75" s="258"/>
      <c r="U75" s="182"/>
      <c r="V75" s="182"/>
      <c r="W75" s="259"/>
    </row>
    <row r="76" spans="2:23">
      <c r="B76" s="183" t="s">
        <v>380</v>
      </c>
      <c r="C76" s="259" t="s">
        <v>514</v>
      </c>
      <c r="D76" s="268"/>
      <c r="E76" s="268"/>
      <c r="F76" s="268"/>
      <c r="G76" s="295"/>
      <c r="H76" s="267"/>
      <c r="I76" s="268"/>
      <c r="J76" s="270"/>
      <c r="K76" s="258"/>
      <c r="L76" s="182"/>
      <c r="M76" s="182"/>
      <c r="N76" s="258"/>
      <c r="O76" s="182"/>
      <c r="P76" s="182"/>
      <c r="Q76" s="258"/>
      <c r="R76" s="182"/>
      <c r="S76" s="182"/>
      <c r="T76" s="258"/>
      <c r="U76" s="182"/>
      <c r="V76" s="182"/>
      <c r="W76" s="259"/>
    </row>
    <row r="77" spans="2:23">
      <c r="B77" s="183" t="s">
        <v>380</v>
      </c>
      <c r="C77" s="259" t="s">
        <v>513</v>
      </c>
      <c r="D77" s="268"/>
      <c r="E77" s="268"/>
      <c r="F77" s="268"/>
      <c r="G77" s="295"/>
      <c r="H77" s="267"/>
      <c r="I77" s="268"/>
      <c r="J77" s="270"/>
      <c r="K77" s="258"/>
      <c r="L77" s="182"/>
      <c r="M77" s="182"/>
      <c r="N77" s="258"/>
      <c r="O77" s="182"/>
      <c r="P77" s="182"/>
      <c r="Q77" s="258"/>
      <c r="R77" s="182"/>
      <c r="S77" s="182"/>
      <c r="T77" s="258"/>
      <c r="U77" s="182"/>
      <c r="V77" s="182"/>
      <c r="W77" s="259"/>
    </row>
    <row r="78" spans="2:23">
      <c r="B78" s="183" t="s">
        <v>380</v>
      </c>
      <c r="C78" s="259" t="s">
        <v>512</v>
      </c>
      <c r="D78" s="268"/>
      <c r="E78" s="268"/>
      <c r="F78" s="268"/>
      <c r="G78" s="295"/>
      <c r="H78" s="267"/>
      <c r="I78" s="268"/>
      <c r="J78" s="270"/>
      <c r="K78" s="258"/>
      <c r="L78" s="182"/>
      <c r="M78" s="182"/>
      <c r="N78" s="258"/>
      <c r="O78" s="182"/>
      <c r="P78" s="182"/>
      <c r="Q78" s="258"/>
      <c r="R78" s="182"/>
      <c r="S78" s="182"/>
      <c r="T78" s="258"/>
      <c r="U78" s="182"/>
      <c r="V78" s="182"/>
      <c r="W78" s="259"/>
    </row>
    <row r="79" spans="2:23">
      <c r="B79" s="183" t="s">
        <v>380</v>
      </c>
      <c r="C79" s="259" t="s">
        <v>511</v>
      </c>
      <c r="D79" s="268"/>
      <c r="E79" s="268"/>
      <c r="F79" s="268"/>
      <c r="G79" s="295"/>
      <c r="H79" s="267"/>
      <c r="I79" s="268"/>
      <c r="J79" s="270"/>
      <c r="K79" s="258"/>
      <c r="L79" s="182"/>
      <c r="M79" s="182"/>
      <c r="N79" s="258"/>
      <c r="O79" s="182"/>
      <c r="P79" s="182"/>
      <c r="Q79" s="258"/>
      <c r="R79" s="182"/>
      <c r="S79" s="182"/>
      <c r="T79" s="258"/>
      <c r="U79" s="182"/>
      <c r="V79" s="182"/>
      <c r="W79" s="259"/>
    </row>
    <row r="80" spans="2:23">
      <c r="B80" s="183" t="s">
        <v>380</v>
      </c>
      <c r="C80" s="259" t="s">
        <v>510</v>
      </c>
      <c r="D80" s="184"/>
      <c r="E80" s="184"/>
      <c r="F80" s="184"/>
      <c r="G80" s="295"/>
      <c r="H80" s="262"/>
      <c r="I80" s="184"/>
      <c r="J80" s="270"/>
      <c r="K80" s="258"/>
      <c r="L80" s="182"/>
      <c r="M80" s="182"/>
      <c r="N80" s="258"/>
      <c r="O80" s="182"/>
      <c r="P80" s="182"/>
      <c r="Q80" s="258"/>
      <c r="R80" s="182"/>
      <c r="S80" s="182"/>
      <c r="T80" s="258"/>
      <c r="U80" s="182"/>
      <c r="V80" s="182"/>
      <c r="W80" s="259"/>
    </row>
    <row r="81" spans="2:23">
      <c r="B81" s="183" t="s">
        <v>380</v>
      </c>
      <c r="C81" s="259" t="s">
        <v>379</v>
      </c>
      <c r="D81" s="184"/>
      <c r="E81" s="184"/>
      <c r="F81" s="184"/>
      <c r="G81" s="295"/>
      <c r="H81" s="262"/>
      <c r="I81" s="184"/>
      <c r="J81" s="270"/>
      <c r="K81" s="258"/>
      <c r="L81" s="182"/>
      <c r="M81" s="182"/>
      <c r="N81" s="258"/>
      <c r="O81" s="182"/>
      <c r="P81" s="182"/>
      <c r="Q81" s="258"/>
      <c r="R81" s="182"/>
      <c r="S81" s="182"/>
      <c r="T81" s="258"/>
      <c r="U81" s="182"/>
      <c r="V81" s="182"/>
      <c r="W81" s="259"/>
    </row>
    <row r="82" spans="2:23">
      <c r="B82" s="535" t="s">
        <v>509</v>
      </c>
      <c r="C82" s="536"/>
      <c r="D82" s="252">
        <f>D71+D40+D6</f>
        <v>0</v>
      </c>
      <c r="E82" s="252">
        <f>E71+E40+E6</f>
        <v>0</v>
      </c>
      <c r="F82" s="252">
        <f>F71+F40+F6</f>
        <v>0</v>
      </c>
      <c r="G82" s="307"/>
      <c r="H82" s="251">
        <f>H71+H40+H6</f>
        <v>0</v>
      </c>
      <c r="I82" s="252">
        <f>I71+I40+I6</f>
        <v>0</v>
      </c>
      <c r="J82" s="276"/>
      <c r="K82" s="251">
        <f>K71+K40+K6</f>
        <v>0</v>
      </c>
      <c r="L82" s="252">
        <f>L71+L40+L6</f>
        <v>0</v>
      </c>
      <c r="M82" s="252"/>
      <c r="N82" s="251">
        <f>N71+N40+N6</f>
        <v>0</v>
      </c>
      <c r="O82" s="252">
        <f>O71+O40+O6</f>
        <v>0</v>
      </c>
      <c r="P82" s="252"/>
      <c r="Q82" s="251">
        <f>Q71+Q40+Q6</f>
        <v>0</v>
      </c>
      <c r="R82" s="252">
        <f>R71+R40+R6</f>
        <v>0</v>
      </c>
      <c r="S82" s="252"/>
      <c r="T82" s="251"/>
      <c r="U82" s="252"/>
      <c r="V82" s="252"/>
      <c r="W82" s="253"/>
    </row>
    <row r="83" spans="2:23">
      <c r="B83" s="269" t="s">
        <v>508</v>
      </c>
      <c r="C83" s="322" t="s">
        <v>507</v>
      </c>
      <c r="D83" s="252">
        <f>D84+D120+D136+D155+D157</f>
        <v>0</v>
      </c>
      <c r="E83" s="252">
        <f>E84+E120+E136+E155+E157</f>
        <v>0</v>
      </c>
      <c r="F83" s="252">
        <f>F84+F120+F136+F155+F157</f>
        <v>0</v>
      </c>
      <c r="G83" s="307"/>
      <c r="H83" s="251">
        <f>H84+H120+H136+H155+H157</f>
        <v>0</v>
      </c>
      <c r="I83" s="252">
        <f>I84+I120+I136+I155+I157</f>
        <v>0</v>
      </c>
      <c r="J83" s="276"/>
      <c r="K83" s="251">
        <f>K84+K120+K136+K155+K157</f>
        <v>0</v>
      </c>
      <c r="L83" s="252">
        <f>L84+L120+L136+L155+L157</f>
        <v>0</v>
      </c>
      <c r="M83" s="252"/>
      <c r="N83" s="251">
        <f>N84+N120+N136+N155+N157</f>
        <v>0</v>
      </c>
      <c r="O83" s="252">
        <f>O84+O120+O136+O155+O157</f>
        <v>0</v>
      </c>
      <c r="P83" s="252"/>
      <c r="Q83" s="251">
        <f>Q84+Q120+Q136+Q155+Q157</f>
        <v>0</v>
      </c>
      <c r="R83" s="252">
        <f>R84+R120+R136+R155+R157</f>
        <v>0</v>
      </c>
      <c r="S83" s="252"/>
      <c r="T83" s="251"/>
      <c r="U83" s="252"/>
      <c r="V83" s="252"/>
      <c r="W83" s="253"/>
    </row>
    <row r="84" spans="2:23">
      <c r="B84" s="254" t="s">
        <v>850</v>
      </c>
      <c r="C84" s="319" t="s">
        <v>506</v>
      </c>
      <c r="D84" s="256">
        <f>D85+D89+D101</f>
        <v>0</v>
      </c>
      <c r="E84" s="256">
        <f>E85+E89+E101</f>
        <v>0</v>
      </c>
      <c r="F84" s="256">
        <f>F85+F89+F101</f>
        <v>0</v>
      </c>
      <c r="G84" s="305"/>
      <c r="H84" s="255">
        <f>H85+H89+H101</f>
        <v>0</v>
      </c>
      <c r="I84" s="256">
        <f>I85+I89+I101</f>
        <v>0</v>
      </c>
      <c r="J84" s="277"/>
      <c r="K84" s="255">
        <f>K85+K89+K101</f>
        <v>0</v>
      </c>
      <c r="L84" s="256">
        <f>L85+L89+L101</f>
        <v>0</v>
      </c>
      <c r="M84" s="256"/>
      <c r="N84" s="255">
        <f>N85+N89+N101</f>
        <v>0</v>
      </c>
      <c r="O84" s="256">
        <f>O85+O89+O101</f>
        <v>0</v>
      </c>
      <c r="P84" s="256"/>
      <c r="Q84" s="255">
        <f>Q85+Q89+Q101</f>
        <v>0</v>
      </c>
      <c r="R84" s="256">
        <f>R85+R89+R101</f>
        <v>0</v>
      </c>
      <c r="S84" s="256"/>
      <c r="T84" s="255"/>
      <c r="U84" s="256"/>
      <c r="V84" s="256"/>
      <c r="W84" s="257"/>
    </row>
    <row r="85" spans="2:23">
      <c r="B85" s="263" t="s">
        <v>852</v>
      </c>
      <c r="C85" s="320" t="s">
        <v>505</v>
      </c>
      <c r="D85" s="265">
        <f>SUM(D86:D88)</f>
        <v>0</v>
      </c>
      <c r="E85" s="265">
        <f>SUM(E86:E88)</f>
        <v>0</v>
      </c>
      <c r="F85" s="265">
        <f>SUM(F86:F88)</f>
        <v>0</v>
      </c>
      <c r="G85" s="306"/>
      <c r="H85" s="264">
        <f>SUM(H86:H88)</f>
        <v>0</v>
      </c>
      <c r="I85" s="265">
        <f>SUM(I86:I88)</f>
        <v>0</v>
      </c>
      <c r="J85" s="278"/>
      <c r="K85" s="264">
        <f>SUM(K86:K88)</f>
        <v>0</v>
      </c>
      <c r="L85" s="265">
        <f>SUM(L86:L88)</f>
        <v>0</v>
      </c>
      <c r="M85" s="265"/>
      <c r="N85" s="264">
        <f>SUM(N86:N88)</f>
        <v>0</v>
      </c>
      <c r="O85" s="265">
        <f>SUM(O86:O88)</f>
        <v>0</v>
      </c>
      <c r="P85" s="265"/>
      <c r="Q85" s="264">
        <f>SUM(Q86:Q88)</f>
        <v>0</v>
      </c>
      <c r="R85" s="265">
        <f>SUM(R86:R88)</f>
        <v>0</v>
      </c>
      <c r="S85" s="265"/>
      <c r="T85" s="264"/>
      <c r="U85" s="265"/>
      <c r="V85" s="265"/>
      <c r="W85" s="266"/>
    </row>
    <row r="86" spans="2:23">
      <c r="B86" s="183" t="s">
        <v>380</v>
      </c>
      <c r="C86" s="259" t="s">
        <v>504</v>
      </c>
      <c r="D86" s="268"/>
      <c r="E86" s="268"/>
      <c r="F86" s="268"/>
      <c r="G86" s="308"/>
      <c r="H86" s="267"/>
      <c r="I86" s="268"/>
      <c r="J86" s="279"/>
      <c r="K86" s="258"/>
      <c r="L86" s="182"/>
      <c r="M86" s="182"/>
      <c r="N86" s="258"/>
      <c r="O86" s="182"/>
      <c r="P86" s="182"/>
      <c r="Q86" s="258"/>
      <c r="R86" s="182"/>
      <c r="S86" s="182"/>
      <c r="T86" s="258"/>
      <c r="U86" s="182"/>
      <c r="V86" s="182"/>
      <c r="W86" s="259"/>
    </row>
    <row r="87" spans="2:23">
      <c r="B87" s="183" t="s">
        <v>380</v>
      </c>
      <c r="C87" s="259" t="s">
        <v>503</v>
      </c>
      <c r="D87" s="268"/>
      <c r="E87" s="268"/>
      <c r="F87" s="268"/>
      <c r="G87" s="308"/>
      <c r="H87" s="267"/>
      <c r="I87" s="268"/>
      <c r="J87" s="279"/>
      <c r="K87" s="258"/>
      <c r="L87" s="182"/>
      <c r="M87" s="182"/>
      <c r="N87" s="258"/>
      <c r="O87" s="182"/>
      <c r="P87" s="182"/>
      <c r="Q87" s="258"/>
      <c r="R87" s="182"/>
      <c r="S87" s="182"/>
      <c r="T87" s="258"/>
      <c r="U87" s="182"/>
      <c r="V87" s="182"/>
      <c r="W87" s="259"/>
    </row>
    <row r="88" spans="2:23">
      <c r="B88" s="183" t="s">
        <v>380</v>
      </c>
      <c r="C88" s="259" t="s">
        <v>502</v>
      </c>
      <c r="D88" s="268"/>
      <c r="E88" s="268"/>
      <c r="F88" s="268"/>
      <c r="G88" s="308"/>
      <c r="H88" s="267"/>
      <c r="I88" s="268"/>
      <c r="J88" s="279"/>
      <c r="K88" s="258"/>
      <c r="L88" s="182"/>
      <c r="M88" s="182"/>
      <c r="N88" s="258"/>
      <c r="O88" s="182"/>
      <c r="P88" s="182"/>
      <c r="Q88" s="258"/>
      <c r="R88" s="182"/>
      <c r="S88" s="182"/>
      <c r="T88" s="258"/>
      <c r="U88" s="182"/>
      <c r="V88" s="182"/>
      <c r="W88" s="259"/>
    </row>
    <row r="89" spans="2:23">
      <c r="B89" s="263" t="s">
        <v>853</v>
      </c>
      <c r="C89" s="320" t="s">
        <v>501</v>
      </c>
      <c r="D89" s="265">
        <f>SUM(D90:D100)</f>
        <v>0</v>
      </c>
      <c r="E89" s="265">
        <f>SUM(E90:E100)</f>
        <v>0</v>
      </c>
      <c r="F89" s="265">
        <f>SUM(F90:F100)</f>
        <v>0</v>
      </c>
      <c r="G89" s="306"/>
      <c r="H89" s="264">
        <f>SUM(H90:H100)</f>
        <v>0</v>
      </c>
      <c r="I89" s="265">
        <f>SUM(I90:I100)</f>
        <v>0</v>
      </c>
      <c r="J89" s="278"/>
      <c r="K89" s="264">
        <f>SUM(K90:K100)</f>
        <v>0</v>
      </c>
      <c r="L89" s="265">
        <f>SUM(L90:L100)</f>
        <v>0</v>
      </c>
      <c r="M89" s="265"/>
      <c r="N89" s="264">
        <f>SUM(N90:N100)</f>
        <v>0</v>
      </c>
      <c r="O89" s="265">
        <f>SUM(O90:O100)</f>
        <v>0</v>
      </c>
      <c r="P89" s="265"/>
      <c r="Q89" s="264">
        <f>SUM(Q90:Q100)</f>
        <v>0</v>
      </c>
      <c r="R89" s="265">
        <f>SUM(R90:R100)</f>
        <v>0</v>
      </c>
      <c r="S89" s="265"/>
      <c r="T89" s="264"/>
      <c r="U89" s="265"/>
      <c r="V89" s="265"/>
      <c r="W89" s="266"/>
    </row>
    <row r="90" spans="2:23">
      <c r="B90" s="183" t="s">
        <v>380</v>
      </c>
      <c r="C90" s="323" t="s">
        <v>500</v>
      </c>
      <c r="D90" s="268"/>
      <c r="E90" s="268"/>
      <c r="F90" s="268"/>
      <c r="G90" s="295"/>
      <c r="H90" s="267"/>
      <c r="I90" s="268"/>
      <c r="J90" s="270"/>
      <c r="K90" s="258"/>
      <c r="L90" s="182"/>
      <c r="M90" s="182"/>
      <c r="N90" s="258"/>
      <c r="O90" s="182"/>
      <c r="P90" s="182"/>
      <c r="Q90" s="258"/>
      <c r="R90" s="182"/>
      <c r="S90" s="182"/>
      <c r="T90" s="258"/>
      <c r="U90" s="182"/>
      <c r="V90" s="182"/>
      <c r="W90" s="259"/>
    </row>
    <row r="91" spans="2:23" ht="57.6">
      <c r="B91" s="183" t="s">
        <v>380</v>
      </c>
      <c r="C91" s="323" t="s">
        <v>499</v>
      </c>
      <c r="D91" s="268"/>
      <c r="E91" s="268"/>
      <c r="F91" s="268"/>
      <c r="G91" s="295" t="s">
        <v>828</v>
      </c>
      <c r="H91" s="267"/>
      <c r="I91" s="268"/>
      <c r="J91" s="270" t="s">
        <v>828</v>
      </c>
      <c r="K91" s="258"/>
      <c r="L91" s="182"/>
      <c r="M91" s="295" t="s">
        <v>828</v>
      </c>
      <c r="N91" s="258"/>
      <c r="O91" s="182"/>
      <c r="P91" s="295" t="s">
        <v>828</v>
      </c>
      <c r="Q91" s="258"/>
      <c r="R91" s="182"/>
      <c r="S91" s="295" t="s">
        <v>828</v>
      </c>
      <c r="T91" s="258"/>
      <c r="U91" s="182"/>
      <c r="V91" s="182"/>
      <c r="W91" s="270" t="s">
        <v>828</v>
      </c>
    </row>
    <row r="92" spans="2:23">
      <c r="B92" s="183" t="s">
        <v>380</v>
      </c>
      <c r="C92" s="323" t="s">
        <v>498</v>
      </c>
      <c r="D92" s="268"/>
      <c r="E92" s="268"/>
      <c r="F92" s="268"/>
      <c r="G92" s="295"/>
      <c r="H92" s="267"/>
      <c r="I92" s="268"/>
      <c r="J92" s="270"/>
      <c r="K92" s="258"/>
      <c r="L92" s="182"/>
      <c r="M92" s="182"/>
      <c r="N92" s="258"/>
      <c r="O92" s="182"/>
      <c r="P92" s="182"/>
      <c r="Q92" s="258"/>
      <c r="R92" s="182"/>
      <c r="S92" s="182"/>
      <c r="T92" s="258"/>
      <c r="U92" s="182"/>
      <c r="V92" s="182"/>
      <c r="W92" s="259"/>
    </row>
    <row r="93" spans="2:23" ht="57.6">
      <c r="B93" s="183" t="s">
        <v>380</v>
      </c>
      <c r="C93" s="323" t="s">
        <v>497</v>
      </c>
      <c r="D93" s="268"/>
      <c r="E93" s="268"/>
      <c r="F93" s="268"/>
      <c r="G93" s="295" t="s">
        <v>828</v>
      </c>
      <c r="H93" s="267"/>
      <c r="I93" s="268"/>
      <c r="J93" s="270" t="s">
        <v>828</v>
      </c>
      <c r="K93" s="258"/>
      <c r="L93" s="182"/>
      <c r="M93" s="295" t="s">
        <v>828</v>
      </c>
      <c r="N93" s="258"/>
      <c r="O93" s="182"/>
      <c r="P93" s="295" t="s">
        <v>828</v>
      </c>
      <c r="Q93" s="258"/>
      <c r="R93" s="182"/>
      <c r="S93" s="295" t="s">
        <v>828</v>
      </c>
      <c r="T93" s="258"/>
      <c r="U93" s="182"/>
      <c r="V93" s="182"/>
      <c r="W93" s="270" t="s">
        <v>828</v>
      </c>
    </row>
    <row r="94" spans="2:23">
      <c r="B94" s="183" t="s">
        <v>380</v>
      </c>
      <c r="C94" s="323" t="s">
        <v>496</v>
      </c>
      <c r="D94" s="268"/>
      <c r="E94" s="268"/>
      <c r="F94" s="268"/>
      <c r="G94" s="295"/>
      <c r="H94" s="267"/>
      <c r="I94" s="268"/>
      <c r="J94" s="270"/>
      <c r="K94" s="258"/>
      <c r="L94" s="182"/>
      <c r="M94" s="182"/>
      <c r="N94" s="258"/>
      <c r="O94" s="182"/>
      <c r="P94" s="182"/>
      <c r="Q94" s="258"/>
      <c r="R94" s="182"/>
      <c r="S94" s="182"/>
      <c r="T94" s="258"/>
      <c r="U94" s="182"/>
      <c r="V94" s="182"/>
      <c r="W94" s="259"/>
    </row>
    <row r="95" spans="2:23">
      <c r="B95" s="183" t="s">
        <v>380</v>
      </c>
      <c r="C95" s="323" t="s">
        <v>495</v>
      </c>
      <c r="D95" s="268"/>
      <c r="E95" s="268"/>
      <c r="F95" s="268"/>
      <c r="G95" s="295"/>
      <c r="H95" s="267"/>
      <c r="I95" s="268"/>
      <c r="J95" s="270"/>
      <c r="K95" s="258"/>
      <c r="L95" s="182"/>
      <c r="M95" s="182"/>
      <c r="N95" s="258"/>
      <c r="O95" s="182"/>
      <c r="P95" s="182"/>
      <c r="Q95" s="258"/>
      <c r="R95" s="182"/>
      <c r="S95" s="182"/>
      <c r="T95" s="258"/>
      <c r="U95" s="182"/>
      <c r="V95" s="182"/>
      <c r="W95" s="259"/>
    </row>
    <row r="96" spans="2:23">
      <c r="B96" s="183" t="s">
        <v>380</v>
      </c>
      <c r="C96" s="323" t="s">
        <v>494</v>
      </c>
      <c r="D96" s="268"/>
      <c r="E96" s="268"/>
      <c r="F96" s="268"/>
      <c r="G96" s="295"/>
      <c r="H96" s="267"/>
      <c r="I96" s="268"/>
      <c r="J96" s="270"/>
      <c r="K96" s="258"/>
      <c r="L96" s="182"/>
      <c r="M96" s="182"/>
      <c r="N96" s="258"/>
      <c r="O96" s="182"/>
      <c r="P96" s="182"/>
      <c r="Q96" s="258"/>
      <c r="R96" s="182"/>
      <c r="S96" s="182"/>
      <c r="T96" s="258"/>
      <c r="U96" s="182"/>
      <c r="V96" s="182"/>
      <c r="W96" s="259"/>
    </row>
    <row r="97" spans="2:23">
      <c r="B97" s="183" t="s">
        <v>380</v>
      </c>
      <c r="C97" s="323" t="s">
        <v>493</v>
      </c>
      <c r="D97" s="268"/>
      <c r="E97" s="268"/>
      <c r="F97" s="268"/>
      <c r="G97" s="295"/>
      <c r="H97" s="267"/>
      <c r="I97" s="268"/>
      <c r="J97" s="270"/>
      <c r="K97" s="258"/>
      <c r="L97" s="182"/>
      <c r="M97" s="182"/>
      <c r="N97" s="258"/>
      <c r="O97" s="182"/>
      <c r="P97" s="182"/>
      <c r="Q97" s="258"/>
      <c r="R97" s="182"/>
      <c r="S97" s="182"/>
      <c r="T97" s="258"/>
      <c r="U97" s="182"/>
      <c r="V97" s="182"/>
      <c r="W97" s="259"/>
    </row>
    <row r="98" spans="2:23">
      <c r="B98" s="183" t="s">
        <v>380</v>
      </c>
      <c r="C98" s="323" t="s">
        <v>492</v>
      </c>
      <c r="D98" s="268"/>
      <c r="E98" s="268"/>
      <c r="F98" s="268"/>
      <c r="G98" s="295"/>
      <c r="H98" s="267"/>
      <c r="I98" s="268"/>
      <c r="J98" s="270"/>
      <c r="K98" s="258"/>
      <c r="L98" s="182"/>
      <c r="M98" s="182"/>
      <c r="N98" s="258"/>
      <c r="O98" s="182"/>
      <c r="P98" s="182"/>
      <c r="Q98" s="258"/>
      <c r="R98" s="182"/>
      <c r="S98" s="182"/>
      <c r="T98" s="258"/>
      <c r="U98" s="182"/>
      <c r="V98" s="182"/>
      <c r="W98" s="259"/>
    </row>
    <row r="99" spans="2:23">
      <c r="B99" s="183" t="s">
        <v>380</v>
      </c>
      <c r="C99" s="323" t="s">
        <v>491</v>
      </c>
      <c r="D99" s="268"/>
      <c r="E99" s="268"/>
      <c r="F99" s="268"/>
      <c r="G99" s="295"/>
      <c r="H99" s="267"/>
      <c r="I99" s="268"/>
      <c r="J99" s="270"/>
      <c r="K99" s="258"/>
      <c r="L99" s="182"/>
      <c r="M99" s="182"/>
      <c r="N99" s="258"/>
      <c r="O99" s="182"/>
      <c r="P99" s="182"/>
      <c r="Q99" s="258"/>
      <c r="R99" s="182"/>
      <c r="S99" s="182"/>
      <c r="T99" s="258"/>
      <c r="U99" s="182"/>
      <c r="V99" s="182"/>
      <c r="W99" s="259"/>
    </row>
    <row r="100" spans="2:23">
      <c r="B100" s="183" t="s">
        <v>380</v>
      </c>
      <c r="C100" s="323" t="s">
        <v>490</v>
      </c>
      <c r="D100" s="268"/>
      <c r="E100" s="268"/>
      <c r="F100" s="268"/>
      <c r="G100" s="295"/>
      <c r="H100" s="267"/>
      <c r="I100" s="268"/>
      <c r="J100" s="270"/>
      <c r="K100" s="258"/>
      <c r="L100" s="182"/>
      <c r="M100" s="182"/>
      <c r="N100" s="258"/>
      <c r="O100" s="182"/>
      <c r="P100" s="182"/>
      <c r="Q100" s="258"/>
      <c r="R100" s="182"/>
      <c r="S100" s="182"/>
      <c r="T100" s="258"/>
      <c r="U100" s="182"/>
      <c r="V100" s="182"/>
      <c r="W100" s="259"/>
    </row>
    <row r="101" spans="2:23">
      <c r="B101" s="263" t="s">
        <v>854</v>
      </c>
      <c r="C101" s="320" t="s">
        <v>489</v>
      </c>
      <c r="D101" s="265">
        <f>SUM(D102:D119)</f>
        <v>0</v>
      </c>
      <c r="E101" s="265">
        <f>SUM(E102:E119)</f>
        <v>0</v>
      </c>
      <c r="F101" s="265">
        <f>SUM(F102:F119)</f>
        <v>0</v>
      </c>
      <c r="G101" s="306"/>
      <c r="H101" s="264">
        <f>SUM(H102:H119)</f>
        <v>0</v>
      </c>
      <c r="I101" s="265">
        <f>SUM(I102:I119)</f>
        <v>0</v>
      </c>
      <c r="J101" s="278"/>
      <c r="K101" s="264">
        <f>SUM(K102:K119)</f>
        <v>0</v>
      </c>
      <c r="L101" s="265">
        <f>SUM(L102:L119)</f>
        <v>0</v>
      </c>
      <c r="M101" s="265"/>
      <c r="N101" s="264">
        <f>SUM(N102:N119)</f>
        <v>0</v>
      </c>
      <c r="O101" s="265">
        <f>SUM(O102:O119)</f>
        <v>0</v>
      </c>
      <c r="P101" s="265"/>
      <c r="Q101" s="264">
        <f>SUM(Q102:Q119)</f>
        <v>0</v>
      </c>
      <c r="R101" s="265">
        <f>SUM(R102:R119)</f>
        <v>0</v>
      </c>
      <c r="S101" s="265"/>
      <c r="T101" s="264"/>
      <c r="U101" s="265"/>
      <c r="V101" s="265"/>
      <c r="W101" s="266"/>
    </row>
    <row r="102" spans="2:23">
      <c r="B102" s="183" t="s">
        <v>380</v>
      </c>
      <c r="C102" s="323" t="s">
        <v>488</v>
      </c>
      <c r="D102" s="268"/>
      <c r="E102" s="268"/>
      <c r="F102" s="268"/>
      <c r="G102" s="295"/>
      <c r="H102" s="267"/>
      <c r="I102" s="268"/>
      <c r="J102" s="270"/>
      <c r="K102" s="258"/>
      <c r="L102" s="182"/>
      <c r="M102" s="182"/>
      <c r="N102" s="258"/>
      <c r="O102" s="182"/>
      <c r="P102" s="182"/>
      <c r="Q102" s="258"/>
      <c r="R102" s="182"/>
      <c r="S102" s="182"/>
      <c r="T102" s="258"/>
      <c r="U102" s="182"/>
      <c r="V102" s="182"/>
      <c r="W102" s="259"/>
    </row>
    <row r="103" spans="2:23">
      <c r="B103" s="183" t="s">
        <v>380</v>
      </c>
      <c r="C103" s="323" t="s">
        <v>487</v>
      </c>
      <c r="D103" s="268"/>
      <c r="E103" s="268"/>
      <c r="F103" s="268"/>
      <c r="G103" s="295"/>
      <c r="H103" s="267"/>
      <c r="I103" s="268"/>
      <c r="J103" s="270"/>
      <c r="K103" s="258"/>
      <c r="L103" s="182"/>
      <c r="M103" s="182"/>
      <c r="N103" s="258"/>
      <c r="O103" s="182"/>
      <c r="P103" s="182"/>
      <c r="Q103" s="258"/>
      <c r="R103" s="182"/>
      <c r="S103" s="182"/>
      <c r="T103" s="258"/>
      <c r="U103" s="182"/>
      <c r="V103" s="182"/>
      <c r="W103" s="259"/>
    </row>
    <row r="104" spans="2:23">
      <c r="B104" s="183" t="s">
        <v>380</v>
      </c>
      <c r="C104" s="323" t="s">
        <v>486</v>
      </c>
      <c r="D104" s="268"/>
      <c r="E104" s="268"/>
      <c r="F104" s="268"/>
      <c r="G104" s="295"/>
      <c r="H104" s="267"/>
      <c r="I104" s="268"/>
      <c r="J104" s="270"/>
      <c r="K104" s="258"/>
      <c r="L104" s="182"/>
      <c r="M104" s="182"/>
      <c r="N104" s="258"/>
      <c r="O104" s="182"/>
      <c r="P104" s="182"/>
      <c r="Q104" s="258"/>
      <c r="R104" s="182"/>
      <c r="S104" s="182"/>
      <c r="T104" s="258"/>
      <c r="U104" s="182"/>
      <c r="V104" s="182"/>
      <c r="W104" s="259"/>
    </row>
    <row r="105" spans="2:23">
      <c r="B105" s="183" t="s">
        <v>380</v>
      </c>
      <c r="C105" s="323" t="s">
        <v>485</v>
      </c>
      <c r="D105" s="268"/>
      <c r="E105" s="268"/>
      <c r="F105" s="268"/>
      <c r="G105" s="295"/>
      <c r="H105" s="267"/>
      <c r="I105" s="268"/>
      <c r="J105" s="270"/>
      <c r="K105" s="258"/>
      <c r="L105" s="182"/>
      <c r="M105" s="182"/>
      <c r="N105" s="258"/>
      <c r="O105" s="182"/>
      <c r="P105" s="182"/>
      <c r="Q105" s="258"/>
      <c r="R105" s="182"/>
      <c r="S105" s="182"/>
      <c r="T105" s="258"/>
      <c r="U105" s="182"/>
      <c r="V105" s="182"/>
      <c r="W105" s="259"/>
    </row>
    <row r="106" spans="2:23">
      <c r="B106" s="183" t="s">
        <v>380</v>
      </c>
      <c r="C106" s="323" t="s">
        <v>484</v>
      </c>
      <c r="D106" s="268"/>
      <c r="E106" s="268"/>
      <c r="F106" s="268"/>
      <c r="G106" s="295"/>
      <c r="H106" s="267"/>
      <c r="I106" s="268"/>
      <c r="J106" s="270"/>
      <c r="K106" s="258"/>
      <c r="L106" s="182"/>
      <c r="M106" s="182"/>
      <c r="N106" s="258"/>
      <c r="O106" s="182"/>
      <c r="P106" s="182"/>
      <c r="Q106" s="258"/>
      <c r="R106" s="182"/>
      <c r="S106" s="182"/>
      <c r="T106" s="258"/>
      <c r="U106" s="182"/>
      <c r="V106" s="182"/>
      <c r="W106" s="259"/>
    </row>
    <row r="107" spans="2:23">
      <c r="B107" s="183" t="s">
        <v>380</v>
      </c>
      <c r="C107" s="323" t="s">
        <v>483</v>
      </c>
      <c r="D107" s="268"/>
      <c r="E107" s="268"/>
      <c r="F107" s="268"/>
      <c r="G107" s="295"/>
      <c r="H107" s="267"/>
      <c r="I107" s="268"/>
      <c r="J107" s="270"/>
      <c r="K107" s="258"/>
      <c r="L107" s="182"/>
      <c r="M107" s="182"/>
      <c r="N107" s="258"/>
      <c r="O107" s="182"/>
      <c r="P107" s="182"/>
      <c r="Q107" s="258"/>
      <c r="R107" s="182"/>
      <c r="S107" s="182"/>
      <c r="T107" s="258"/>
      <c r="U107" s="182"/>
      <c r="V107" s="182"/>
      <c r="W107" s="259"/>
    </row>
    <row r="108" spans="2:23">
      <c r="B108" s="183" t="s">
        <v>380</v>
      </c>
      <c r="C108" s="323" t="s">
        <v>482</v>
      </c>
      <c r="D108" s="268"/>
      <c r="E108" s="268"/>
      <c r="F108" s="268"/>
      <c r="G108" s="295"/>
      <c r="H108" s="267"/>
      <c r="I108" s="268"/>
      <c r="J108" s="270"/>
      <c r="K108" s="258"/>
      <c r="L108" s="182"/>
      <c r="M108" s="182"/>
      <c r="N108" s="258"/>
      <c r="O108" s="182"/>
      <c r="P108" s="182"/>
      <c r="Q108" s="258"/>
      <c r="R108" s="182"/>
      <c r="S108" s="182"/>
      <c r="T108" s="258"/>
      <c r="U108" s="182"/>
      <c r="V108" s="182"/>
      <c r="W108" s="259"/>
    </row>
    <row r="109" spans="2:23">
      <c r="B109" s="183" t="s">
        <v>380</v>
      </c>
      <c r="C109" s="323" t="s">
        <v>481</v>
      </c>
      <c r="D109" s="268"/>
      <c r="E109" s="268"/>
      <c r="F109" s="268"/>
      <c r="G109" s="295"/>
      <c r="H109" s="267"/>
      <c r="I109" s="268"/>
      <c r="J109" s="270"/>
      <c r="K109" s="258"/>
      <c r="L109" s="182"/>
      <c r="M109" s="182"/>
      <c r="N109" s="258"/>
      <c r="O109" s="182"/>
      <c r="P109" s="182"/>
      <c r="Q109" s="258"/>
      <c r="R109" s="182"/>
      <c r="S109" s="182"/>
      <c r="T109" s="258"/>
      <c r="U109" s="182"/>
      <c r="V109" s="182"/>
      <c r="W109" s="259"/>
    </row>
    <row r="110" spans="2:23">
      <c r="B110" s="183" t="s">
        <v>380</v>
      </c>
      <c r="C110" s="323" t="s">
        <v>480</v>
      </c>
      <c r="D110" s="268"/>
      <c r="E110" s="268"/>
      <c r="F110" s="268"/>
      <c r="G110" s="295"/>
      <c r="H110" s="267"/>
      <c r="I110" s="268"/>
      <c r="J110" s="270"/>
      <c r="K110" s="258"/>
      <c r="L110" s="182"/>
      <c r="M110" s="182"/>
      <c r="N110" s="258"/>
      <c r="O110" s="182"/>
      <c r="P110" s="182"/>
      <c r="Q110" s="258"/>
      <c r="R110" s="182"/>
      <c r="S110" s="182"/>
      <c r="T110" s="258"/>
      <c r="U110" s="182"/>
      <c r="V110" s="182"/>
      <c r="W110" s="259"/>
    </row>
    <row r="111" spans="2:23">
      <c r="B111" s="183" t="s">
        <v>380</v>
      </c>
      <c r="C111" s="323" t="s">
        <v>479</v>
      </c>
      <c r="D111" s="268"/>
      <c r="E111" s="268"/>
      <c r="F111" s="268"/>
      <c r="G111" s="295"/>
      <c r="H111" s="267"/>
      <c r="I111" s="268"/>
      <c r="J111" s="270"/>
      <c r="K111" s="258"/>
      <c r="L111" s="182"/>
      <c r="M111" s="182"/>
      <c r="N111" s="258"/>
      <c r="O111" s="182"/>
      <c r="P111" s="182"/>
      <c r="Q111" s="258"/>
      <c r="R111" s="182"/>
      <c r="S111" s="182"/>
      <c r="T111" s="258"/>
      <c r="U111" s="182"/>
      <c r="V111" s="182"/>
      <c r="W111" s="259"/>
    </row>
    <row r="112" spans="2:23">
      <c r="B112" s="183" t="s">
        <v>380</v>
      </c>
      <c r="C112" s="323" t="s">
        <v>478</v>
      </c>
      <c r="D112" s="268"/>
      <c r="E112" s="268"/>
      <c r="F112" s="268"/>
      <c r="G112" s="295"/>
      <c r="H112" s="267"/>
      <c r="I112" s="268"/>
      <c r="J112" s="270"/>
      <c r="K112" s="258"/>
      <c r="L112" s="182"/>
      <c r="M112" s="182"/>
      <c r="N112" s="258"/>
      <c r="O112" s="182"/>
      <c r="P112" s="182"/>
      <c r="Q112" s="258"/>
      <c r="R112" s="182"/>
      <c r="S112" s="182"/>
      <c r="T112" s="258"/>
      <c r="U112" s="182"/>
      <c r="V112" s="182"/>
      <c r="W112" s="259"/>
    </row>
    <row r="113" spans="2:23">
      <c r="B113" s="183" t="s">
        <v>380</v>
      </c>
      <c r="C113" s="323" t="s">
        <v>477</v>
      </c>
      <c r="D113" s="268"/>
      <c r="E113" s="268"/>
      <c r="F113" s="268"/>
      <c r="G113" s="295"/>
      <c r="H113" s="267"/>
      <c r="I113" s="268"/>
      <c r="J113" s="270"/>
      <c r="K113" s="258"/>
      <c r="L113" s="182"/>
      <c r="M113" s="182"/>
      <c r="N113" s="258"/>
      <c r="O113" s="182"/>
      <c r="P113" s="182"/>
      <c r="Q113" s="258"/>
      <c r="R113" s="182"/>
      <c r="S113" s="182"/>
      <c r="T113" s="258"/>
      <c r="U113" s="182"/>
      <c r="V113" s="182"/>
      <c r="W113" s="259"/>
    </row>
    <row r="114" spans="2:23">
      <c r="B114" s="183" t="s">
        <v>380</v>
      </c>
      <c r="C114" s="323" t="s">
        <v>476</v>
      </c>
      <c r="D114" s="268"/>
      <c r="E114" s="268"/>
      <c r="F114" s="268"/>
      <c r="G114" s="295"/>
      <c r="H114" s="267"/>
      <c r="I114" s="268"/>
      <c r="J114" s="270"/>
      <c r="K114" s="258"/>
      <c r="L114" s="182"/>
      <c r="M114" s="182"/>
      <c r="N114" s="258"/>
      <c r="O114" s="182"/>
      <c r="P114" s="182"/>
      <c r="Q114" s="258"/>
      <c r="R114" s="182"/>
      <c r="S114" s="182"/>
      <c r="T114" s="258"/>
      <c r="U114" s="182"/>
      <c r="V114" s="182"/>
      <c r="W114" s="259"/>
    </row>
    <row r="115" spans="2:23">
      <c r="B115" s="183" t="s">
        <v>380</v>
      </c>
      <c r="C115" s="323" t="s">
        <v>475</v>
      </c>
      <c r="D115" s="268"/>
      <c r="E115" s="268"/>
      <c r="F115" s="268"/>
      <c r="G115" s="295"/>
      <c r="H115" s="267"/>
      <c r="I115" s="268"/>
      <c r="J115" s="270"/>
      <c r="K115" s="258"/>
      <c r="L115" s="182"/>
      <c r="M115" s="182"/>
      <c r="N115" s="258"/>
      <c r="O115" s="182"/>
      <c r="P115" s="182"/>
      <c r="Q115" s="258"/>
      <c r="R115" s="182"/>
      <c r="S115" s="182"/>
      <c r="T115" s="258"/>
      <c r="U115" s="182"/>
      <c r="V115" s="182"/>
      <c r="W115" s="259"/>
    </row>
    <row r="116" spans="2:23">
      <c r="B116" s="183" t="s">
        <v>380</v>
      </c>
      <c r="C116" s="323" t="s">
        <v>474</v>
      </c>
      <c r="D116" s="268"/>
      <c r="E116" s="268"/>
      <c r="F116" s="268"/>
      <c r="G116" s="295"/>
      <c r="H116" s="267"/>
      <c r="I116" s="268"/>
      <c r="J116" s="270"/>
      <c r="K116" s="258"/>
      <c r="L116" s="182"/>
      <c r="M116" s="182"/>
      <c r="N116" s="258"/>
      <c r="O116" s="182"/>
      <c r="P116" s="182"/>
      <c r="Q116" s="258"/>
      <c r="R116" s="182"/>
      <c r="S116" s="182"/>
      <c r="T116" s="258"/>
      <c r="U116" s="182"/>
      <c r="V116" s="182"/>
      <c r="W116" s="259"/>
    </row>
    <row r="117" spans="2:23">
      <c r="B117" s="183" t="s">
        <v>380</v>
      </c>
      <c r="C117" s="323" t="s">
        <v>473</v>
      </c>
      <c r="D117" s="268"/>
      <c r="E117" s="268"/>
      <c r="F117" s="268"/>
      <c r="G117" s="295"/>
      <c r="H117" s="267"/>
      <c r="I117" s="268"/>
      <c r="J117" s="270"/>
      <c r="K117" s="258"/>
      <c r="L117" s="182"/>
      <c r="M117" s="182"/>
      <c r="N117" s="258"/>
      <c r="O117" s="182"/>
      <c r="P117" s="182"/>
      <c r="Q117" s="258"/>
      <c r="R117" s="182"/>
      <c r="S117" s="182"/>
      <c r="T117" s="258"/>
      <c r="U117" s="182"/>
      <c r="V117" s="182"/>
      <c r="W117" s="259"/>
    </row>
    <row r="118" spans="2:23">
      <c r="B118" s="183" t="s">
        <v>380</v>
      </c>
      <c r="C118" s="323" t="s">
        <v>472</v>
      </c>
      <c r="D118" s="268"/>
      <c r="E118" s="268"/>
      <c r="F118" s="268"/>
      <c r="G118" s="295"/>
      <c r="H118" s="267"/>
      <c r="I118" s="268"/>
      <c r="J118" s="270"/>
      <c r="K118" s="258"/>
      <c r="L118" s="182"/>
      <c r="M118" s="182"/>
      <c r="N118" s="258"/>
      <c r="O118" s="182"/>
      <c r="P118" s="182"/>
      <c r="Q118" s="258"/>
      <c r="R118" s="182"/>
      <c r="S118" s="182"/>
      <c r="T118" s="258"/>
      <c r="U118" s="182"/>
      <c r="V118" s="182"/>
      <c r="W118" s="259"/>
    </row>
    <row r="119" spans="2:23">
      <c r="B119" s="183" t="s">
        <v>380</v>
      </c>
      <c r="C119" s="323" t="s">
        <v>471</v>
      </c>
      <c r="D119" s="268"/>
      <c r="E119" s="268"/>
      <c r="F119" s="268"/>
      <c r="G119" s="295"/>
      <c r="H119" s="267"/>
      <c r="I119" s="268"/>
      <c r="J119" s="270"/>
      <c r="K119" s="258"/>
      <c r="L119" s="182"/>
      <c r="M119" s="182"/>
      <c r="N119" s="258"/>
      <c r="O119" s="182"/>
      <c r="P119" s="182"/>
      <c r="Q119" s="258"/>
      <c r="R119" s="182"/>
      <c r="S119" s="182"/>
      <c r="T119" s="258"/>
      <c r="U119" s="182"/>
      <c r="V119" s="182"/>
      <c r="W119" s="259"/>
    </row>
    <row r="120" spans="2:23">
      <c r="B120" s="254" t="s">
        <v>858</v>
      </c>
      <c r="C120" s="319" t="s">
        <v>470</v>
      </c>
      <c r="D120" s="256">
        <f>D121+D128+D133</f>
        <v>0</v>
      </c>
      <c r="E120" s="256">
        <f>E121+E128+E133</f>
        <v>0</v>
      </c>
      <c r="F120" s="256">
        <f>F121+F128+F133</f>
        <v>0</v>
      </c>
      <c r="G120" s="305"/>
      <c r="H120" s="255">
        <f>H121+H128+H133</f>
        <v>0</v>
      </c>
      <c r="I120" s="256">
        <f>I121+I128+I133</f>
        <v>0</v>
      </c>
      <c r="J120" s="277"/>
      <c r="K120" s="255">
        <f>K121+K128+K133</f>
        <v>0</v>
      </c>
      <c r="L120" s="256">
        <f>L121+L128+L133</f>
        <v>0</v>
      </c>
      <c r="M120" s="256"/>
      <c r="N120" s="255">
        <f>N121+N128+N133</f>
        <v>0</v>
      </c>
      <c r="O120" s="256">
        <f>O121+O128+O133</f>
        <v>0</v>
      </c>
      <c r="P120" s="256"/>
      <c r="Q120" s="255">
        <f>Q121+Q128+Q133</f>
        <v>0</v>
      </c>
      <c r="R120" s="256">
        <f>R121+R128+R133</f>
        <v>0</v>
      </c>
      <c r="S120" s="256"/>
      <c r="T120" s="255"/>
      <c r="U120" s="256"/>
      <c r="V120" s="256"/>
      <c r="W120" s="257"/>
    </row>
    <row r="121" spans="2:23">
      <c r="B121" s="263" t="s">
        <v>856</v>
      </c>
      <c r="C121" s="320" t="s">
        <v>469</v>
      </c>
      <c r="D121" s="265">
        <f>SUM(D122:D127)</f>
        <v>0</v>
      </c>
      <c r="E121" s="265">
        <f>SUM(E122:E127)</f>
        <v>0</v>
      </c>
      <c r="F121" s="265">
        <f>SUM(F122:F127)</f>
        <v>0</v>
      </c>
      <c r="G121" s="306"/>
      <c r="H121" s="264">
        <f>SUM(H122:H127)</f>
        <v>0</v>
      </c>
      <c r="I121" s="265">
        <f>SUM(I122:I127)</f>
        <v>0</v>
      </c>
      <c r="J121" s="278"/>
      <c r="K121" s="264">
        <f>SUM(K122:K127)</f>
        <v>0</v>
      </c>
      <c r="L121" s="265">
        <f>SUM(L122:L127)</f>
        <v>0</v>
      </c>
      <c r="M121" s="265"/>
      <c r="N121" s="264">
        <f>SUM(N122:N127)</f>
        <v>0</v>
      </c>
      <c r="O121" s="265">
        <f>SUM(O122:O127)</f>
        <v>0</v>
      </c>
      <c r="P121" s="265"/>
      <c r="Q121" s="264">
        <f>SUM(Q122:Q127)</f>
        <v>0</v>
      </c>
      <c r="R121" s="265">
        <f>SUM(R122:R127)</f>
        <v>0</v>
      </c>
      <c r="S121" s="265"/>
      <c r="T121" s="264"/>
      <c r="U121" s="265"/>
      <c r="V121" s="265"/>
      <c r="W121" s="266"/>
    </row>
    <row r="122" spans="2:23">
      <c r="B122" s="183" t="s">
        <v>380</v>
      </c>
      <c r="C122" s="259" t="s">
        <v>468</v>
      </c>
      <c r="D122" s="268"/>
      <c r="E122" s="268"/>
      <c r="F122" s="268"/>
      <c r="G122" s="295"/>
      <c r="H122" s="267"/>
      <c r="I122" s="268"/>
      <c r="J122" s="270"/>
      <c r="K122" s="258"/>
      <c r="L122" s="182"/>
      <c r="M122" s="182"/>
      <c r="N122" s="258"/>
      <c r="O122" s="182"/>
      <c r="P122" s="182"/>
      <c r="Q122" s="258"/>
      <c r="R122" s="182"/>
      <c r="S122" s="182"/>
      <c r="T122" s="258"/>
      <c r="U122" s="182"/>
      <c r="V122" s="182"/>
      <c r="W122" s="259"/>
    </row>
    <row r="123" spans="2:23">
      <c r="B123" s="183" t="s">
        <v>380</v>
      </c>
      <c r="C123" s="259" t="s">
        <v>467</v>
      </c>
      <c r="D123" s="268"/>
      <c r="E123" s="268"/>
      <c r="F123" s="268"/>
      <c r="G123" s="295"/>
      <c r="H123" s="267"/>
      <c r="I123" s="268"/>
      <c r="J123" s="270"/>
      <c r="K123" s="258"/>
      <c r="L123" s="182"/>
      <c r="M123" s="182"/>
      <c r="N123" s="258"/>
      <c r="O123" s="182"/>
      <c r="P123" s="182"/>
      <c r="Q123" s="258"/>
      <c r="R123" s="182"/>
      <c r="S123" s="182"/>
      <c r="T123" s="258"/>
      <c r="U123" s="182"/>
      <c r="V123" s="182"/>
      <c r="W123" s="259"/>
    </row>
    <row r="124" spans="2:23">
      <c r="B124" s="183" t="s">
        <v>380</v>
      </c>
      <c r="C124" s="259" t="s">
        <v>466</v>
      </c>
      <c r="D124" s="268"/>
      <c r="E124" s="268"/>
      <c r="F124" s="268"/>
      <c r="G124" s="295"/>
      <c r="H124" s="267"/>
      <c r="I124" s="268"/>
      <c r="J124" s="270"/>
      <c r="K124" s="258"/>
      <c r="L124" s="182"/>
      <c r="M124" s="182"/>
      <c r="N124" s="258"/>
      <c r="O124" s="182"/>
      <c r="P124" s="182"/>
      <c r="Q124" s="258"/>
      <c r="R124" s="182"/>
      <c r="S124" s="182"/>
      <c r="T124" s="258"/>
      <c r="U124" s="182"/>
      <c r="V124" s="182"/>
      <c r="W124" s="259"/>
    </row>
    <row r="125" spans="2:23" ht="28.8">
      <c r="B125" s="183" t="s">
        <v>380</v>
      </c>
      <c r="C125" s="270" t="s">
        <v>465</v>
      </c>
      <c r="D125" s="272"/>
      <c r="E125" s="272"/>
      <c r="F125" s="272"/>
      <c r="G125" s="295"/>
      <c r="H125" s="271"/>
      <c r="I125" s="272"/>
      <c r="J125" s="270"/>
      <c r="K125" s="258"/>
      <c r="L125" s="182"/>
      <c r="M125" s="182"/>
      <c r="N125" s="258"/>
      <c r="O125" s="182"/>
      <c r="P125" s="182"/>
      <c r="Q125" s="258"/>
      <c r="R125" s="182"/>
      <c r="S125" s="182"/>
      <c r="T125" s="258"/>
      <c r="U125" s="182"/>
      <c r="V125" s="182"/>
      <c r="W125" s="259"/>
    </row>
    <row r="126" spans="2:23">
      <c r="B126" s="183" t="s">
        <v>380</v>
      </c>
      <c r="C126" s="259" t="s">
        <v>464</v>
      </c>
      <c r="D126" s="268"/>
      <c r="E126" s="268"/>
      <c r="F126" s="268"/>
      <c r="G126" s="295"/>
      <c r="H126" s="267"/>
      <c r="I126" s="268"/>
      <c r="J126" s="270"/>
      <c r="K126" s="258"/>
      <c r="L126" s="182"/>
      <c r="M126" s="182"/>
      <c r="N126" s="258"/>
      <c r="O126" s="182"/>
      <c r="P126" s="182"/>
      <c r="Q126" s="258"/>
      <c r="R126" s="182"/>
      <c r="S126" s="182"/>
      <c r="T126" s="258"/>
      <c r="U126" s="182"/>
      <c r="V126" s="182"/>
      <c r="W126" s="259"/>
    </row>
    <row r="127" spans="2:23">
      <c r="B127" s="183" t="s">
        <v>380</v>
      </c>
      <c r="C127" s="259" t="s">
        <v>463</v>
      </c>
      <c r="D127" s="268"/>
      <c r="E127" s="268"/>
      <c r="F127" s="268"/>
      <c r="G127" s="295"/>
      <c r="H127" s="267"/>
      <c r="I127" s="268"/>
      <c r="J127" s="270"/>
      <c r="K127" s="258"/>
      <c r="L127" s="182"/>
      <c r="M127" s="182"/>
      <c r="N127" s="258"/>
      <c r="O127" s="182"/>
      <c r="P127" s="182"/>
      <c r="Q127" s="258"/>
      <c r="R127" s="182"/>
      <c r="S127" s="182"/>
      <c r="T127" s="258"/>
      <c r="U127" s="182"/>
      <c r="V127" s="182"/>
      <c r="W127" s="259"/>
    </row>
    <row r="128" spans="2:23">
      <c r="B128" s="263" t="s">
        <v>857</v>
      </c>
      <c r="C128" s="320" t="s">
        <v>462</v>
      </c>
      <c r="D128" s="265">
        <f>SUM(D129:D132)</f>
        <v>0</v>
      </c>
      <c r="E128" s="265">
        <f>SUM(E129:E132)</f>
        <v>0</v>
      </c>
      <c r="F128" s="265">
        <f>SUM(F129:F132)</f>
        <v>0</v>
      </c>
      <c r="G128" s="306"/>
      <c r="H128" s="264">
        <f>SUM(H129:H132)</f>
        <v>0</v>
      </c>
      <c r="I128" s="265">
        <f>SUM(I129:I132)</f>
        <v>0</v>
      </c>
      <c r="J128" s="278"/>
      <c r="K128" s="264">
        <f>SUM(K129:K132)</f>
        <v>0</v>
      </c>
      <c r="L128" s="265">
        <f>SUM(L129:L132)</f>
        <v>0</v>
      </c>
      <c r="M128" s="265"/>
      <c r="N128" s="264">
        <f>SUM(N129:N132)</f>
        <v>0</v>
      </c>
      <c r="O128" s="265">
        <f>SUM(O129:O132)</f>
        <v>0</v>
      </c>
      <c r="P128" s="265"/>
      <c r="Q128" s="264">
        <f>SUM(Q129:Q132)</f>
        <v>0</v>
      </c>
      <c r="R128" s="265">
        <f>SUM(R129:R132)</f>
        <v>0</v>
      </c>
      <c r="S128" s="265"/>
      <c r="T128" s="264"/>
      <c r="U128" s="265"/>
      <c r="V128" s="265"/>
      <c r="W128" s="266"/>
    </row>
    <row r="129" spans="2:23">
      <c r="B129" s="183" t="s">
        <v>380</v>
      </c>
      <c r="C129" s="259" t="s">
        <v>461</v>
      </c>
      <c r="D129" s="268"/>
      <c r="E129" s="268"/>
      <c r="F129" s="268"/>
      <c r="G129" s="295"/>
      <c r="H129" s="267"/>
      <c r="I129" s="268"/>
      <c r="J129" s="270"/>
      <c r="K129" s="258"/>
      <c r="L129" s="182"/>
      <c r="M129" s="182"/>
      <c r="N129" s="258"/>
      <c r="O129" s="182"/>
      <c r="P129" s="182"/>
      <c r="Q129" s="258"/>
      <c r="R129" s="182"/>
      <c r="S129" s="182"/>
      <c r="T129" s="258"/>
      <c r="U129" s="182"/>
      <c r="V129" s="182"/>
      <c r="W129" s="259"/>
    </row>
    <row r="130" spans="2:23">
      <c r="B130" s="183" t="s">
        <v>380</v>
      </c>
      <c r="C130" s="259" t="s">
        <v>460</v>
      </c>
      <c r="D130" s="268"/>
      <c r="E130" s="268"/>
      <c r="F130" s="268"/>
      <c r="G130" s="295"/>
      <c r="H130" s="267"/>
      <c r="I130" s="268"/>
      <c r="J130" s="270"/>
      <c r="K130" s="258"/>
      <c r="L130" s="182"/>
      <c r="M130" s="182"/>
      <c r="N130" s="258"/>
      <c r="O130" s="182"/>
      <c r="P130" s="182"/>
      <c r="Q130" s="258"/>
      <c r="R130" s="182"/>
      <c r="S130" s="182"/>
      <c r="T130" s="258"/>
      <c r="U130" s="182"/>
      <c r="V130" s="182"/>
      <c r="W130" s="259"/>
    </row>
    <row r="131" spans="2:23" ht="158.4">
      <c r="B131" s="183" t="s">
        <v>380</v>
      </c>
      <c r="C131" s="259" t="s">
        <v>459</v>
      </c>
      <c r="D131" s="268"/>
      <c r="E131" s="268"/>
      <c r="F131" s="268"/>
      <c r="G131" s="295" t="s">
        <v>891</v>
      </c>
      <c r="H131" s="267"/>
      <c r="I131" s="268"/>
      <c r="J131" s="270" t="s">
        <v>891</v>
      </c>
      <c r="K131" s="258"/>
      <c r="L131" s="182"/>
      <c r="M131" s="295" t="s">
        <v>891</v>
      </c>
      <c r="N131" s="258"/>
      <c r="O131" s="182"/>
      <c r="P131" s="295" t="s">
        <v>891</v>
      </c>
      <c r="Q131" s="258"/>
      <c r="R131" s="182"/>
      <c r="S131" s="295" t="s">
        <v>891</v>
      </c>
      <c r="T131" s="258"/>
      <c r="U131" s="182"/>
      <c r="V131" s="182"/>
      <c r="W131" s="270" t="s">
        <v>891</v>
      </c>
    </row>
    <row r="132" spans="2:23">
      <c r="B132" s="183" t="s">
        <v>380</v>
      </c>
      <c r="C132" s="259" t="s">
        <v>458</v>
      </c>
      <c r="D132" s="268"/>
      <c r="E132" s="268"/>
      <c r="F132" s="268"/>
      <c r="G132" s="295"/>
      <c r="H132" s="267"/>
      <c r="I132" s="268"/>
      <c r="J132" s="270"/>
      <c r="K132" s="258"/>
      <c r="L132" s="182"/>
      <c r="M132" s="182"/>
      <c r="N132" s="258"/>
      <c r="O132" s="182"/>
      <c r="P132" s="182"/>
      <c r="Q132" s="258"/>
      <c r="R132" s="182"/>
      <c r="S132" s="182"/>
      <c r="T132" s="258"/>
      <c r="U132" s="182"/>
      <c r="V132" s="182"/>
      <c r="W132" s="259"/>
    </row>
    <row r="133" spans="2:23">
      <c r="B133" s="263" t="s">
        <v>859</v>
      </c>
      <c r="C133" s="320" t="s">
        <v>457</v>
      </c>
      <c r="D133" s="265">
        <f>SUM(D134:D135)</f>
        <v>0</v>
      </c>
      <c r="E133" s="265">
        <f>SUM(E134:E135)</f>
        <v>0</v>
      </c>
      <c r="F133" s="265">
        <f>SUM(F134:F135)</f>
        <v>0</v>
      </c>
      <c r="G133" s="306"/>
      <c r="H133" s="264">
        <f>SUM(H134:H135)</f>
        <v>0</v>
      </c>
      <c r="I133" s="265">
        <f>SUM(I134:I135)</f>
        <v>0</v>
      </c>
      <c r="J133" s="278"/>
      <c r="K133" s="264">
        <f>SUM(K134:K135)</f>
        <v>0</v>
      </c>
      <c r="L133" s="265">
        <f>SUM(L134:L135)</f>
        <v>0</v>
      </c>
      <c r="M133" s="265"/>
      <c r="N133" s="264">
        <f>SUM(N134:N135)</f>
        <v>0</v>
      </c>
      <c r="O133" s="265">
        <f>SUM(O134:O135)</f>
        <v>0</v>
      </c>
      <c r="P133" s="265"/>
      <c r="Q133" s="264">
        <f>SUM(Q134:Q135)</f>
        <v>0</v>
      </c>
      <c r="R133" s="265">
        <f>SUM(R134:R135)</f>
        <v>0</v>
      </c>
      <c r="S133" s="265"/>
      <c r="T133" s="264"/>
      <c r="U133" s="265"/>
      <c r="V133" s="265"/>
      <c r="W133" s="266"/>
    </row>
    <row r="134" spans="2:23">
      <c r="B134" s="183" t="s">
        <v>380</v>
      </c>
      <c r="C134" s="259" t="s">
        <v>456</v>
      </c>
      <c r="D134" s="268"/>
      <c r="E134" s="268"/>
      <c r="F134" s="268"/>
      <c r="G134" s="295"/>
      <c r="H134" s="267"/>
      <c r="I134" s="268"/>
      <c r="J134" s="270"/>
      <c r="K134" s="258"/>
      <c r="L134" s="182"/>
      <c r="M134" s="182"/>
      <c r="N134" s="258"/>
      <c r="O134" s="182"/>
      <c r="P134" s="182"/>
      <c r="Q134" s="258"/>
      <c r="R134" s="182"/>
      <c r="S134" s="182"/>
      <c r="T134" s="258"/>
      <c r="U134" s="182"/>
      <c r="V134" s="182"/>
      <c r="W134" s="259"/>
    </row>
    <row r="135" spans="2:23">
      <c r="B135" s="183" t="s">
        <v>380</v>
      </c>
      <c r="C135" s="259" t="s">
        <v>455</v>
      </c>
      <c r="D135" s="268"/>
      <c r="E135" s="268"/>
      <c r="F135" s="268"/>
      <c r="G135" s="295"/>
      <c r="H135" s="267"/>
      <c r="I135" s="268"/>
      <c r="J135" s="270"/>
      <c r="K135" s="258"/>
      <c r="L135" s="182"/>
      <c r="M135" s="182"/>
      <c r="N135" s="258"/>
      <c r="O135" s="182"/>
      <c r="P135" s="182"/>
      <c r="Q135" s="258"/>
      <c r="R135" s="182"/>
      <c r="S135" s="182"/>
      <c r="T135" s="258"/>
      <c r="U135" s="182"/>
      <c r="V135" s="182"/>
      <c r="W135" s="259"/>
    </row>
    <row r="136" spans="2:23">
      <c r="B136" s="254" t="s">
        <v>875</v>
      </c>
      <c r="C136" s="319" t="s">
        <v>454</v>
      </c>
      <c r="D136" s="256">
        <f>D137+D142+D150</f>
        <v>0</v>
      </c>
      <c r="E136" s="256">
        <f>E137+E142+E150</f>
        <v>0</v>
      </c>
      <c r="F136" s="256">
        <f>F137+F142+F150</f>
        <v>0</v>
      </c>
      <c r="G136" s="305"/>
      <c r="H136" s="255">
        <f>H137+H142+H150</f>
        <v>0</v>
      </c>
      <c r="I136" s="256">
        <f>I137+I142+I150</f>
        <v>0</v>
      </c>
      <c r="J136" s="277"/>
      <c r="K136" s="255">
        <f>K137+K142+K150</f>
        <v>0</v>
      </c>
      <c r="L136" s="256">
        <f>L137+L142+L150</f>
        <v>0</v>
      </c>
      <c r="M136" s="256"/>
      <c r="N136" s="255">
        <f>N137+N142+N150</f>
        <v>0</v>
      </c>
      <c r="O136" s="256">
        <f>O137+O142+O150</f>
        <v>0</v>
      </c>
      <c r="P136" s="256"/>
      <c r="Q136" s="255">
        <f>Q137+Q142+Q150</f>
        <v>0</v>
      </c>
      <c r="R136" s="256">
        <f>R137+R142+R150</f>
        <v>0</v>
      </c>
      <c r="S136" s="256"/>
      <c r="T136" s="255"/>
      <c r="U136" s="256"/>
      <c r="V136" s="256"/>
      <c r="W136" s="257"/>
    </row>
    <row r="137" spans="2:23">
      <c r="B137" s="263" t="s">
        <v>876</v>
      </c>
      <c r="C137" s="320" t="s">
        <v>453</v>
      </c>
      <c r="D137" s="265">
        <f>SUM(D138:D141)</f>
        <v>0</v>
      </c>
      <c r="E137" s="265">
        <f>SUM(E138:E141)</f>
        <v>0</v>
      </c>
      <c r="F137" s="265">
        <f>SUM(F138:F141)</f>
        <v>0</v>
      </c>
      <c r="G137" s="306"/>
      <c r="H137" s="264">
        <f>SUM(H138:H141)</f>
        <v>0</v>
      </c>
      <c r="I137" s="265">
        <f>SUM(I138:I141)</f>
        <v>0</v>
      </c>
      <c r="J137" s="278"/>
      <c r="K137" s="264">
        <f>SUM(K138:K141)</f>
        <v>0</v>
      </c>
      <c r="L137" s="265">
        <f>SUM(L138:L141)</f>
        <v>0</v>
      </c>
      <c r="M137" s="265"/>
      <c r="N137" s="264">
        <f>SUM(N138:N141)</f>
        <v>0</v>
      </c>
      <c r="O137" s="265">
        <f>SUM(O138:O141)</f>
        <v>0</v>
      </c>
      <c r="P137" s="265"/>
      <c r="Q137" s="264">
        <f>SUM(Q138:Q141)</f>
        <v>0</v>
      </c>
      <c r="R137" s="265">
        <f>SUM(R138:R141)</f>
        <v>0</v>
      </c>
      <c r="S137" s="265"/>
      <c r="T137" s="264"/>
      <c r="U137" s="265"/>
      <c r="V137" s="265"/>
      <c r="W137" s="266"/>
    </row>
    <row r="138" spans="2:23">
      <c r="B138" s="183" t="s">
        <v>380</v>
      </c>
      <c r="C138" s="259" t="s">
        <v>452</v>
      </c>
      <c r="D138" s="268"/>
      <c r="E138" s="268"/>
      <c r="F138" s="268"/>
      <c r="G138" s="295"/>
      <c r="H138" s="267"/>
      <c r="I138" s="268"/>
      <c r="J138" s="270"/>
      <c r="K138" s="258"/>
      <c r="L138" s="182"/>
      <c r="M138" s="182"/>
      <c r="N138" s="258"/>
      <c r="O138" s="182"/>
      <c r="P138" s="182"/>
      <c r="Q138" s="258"/>
      <c r="R138" s="182"/>
      <c r="S138" s="182"/>
      <c r="T138" s="258"/>
      <c r="U138" s="182"/>
      <c r="V138" s="182"/>
      <c r="W138" s="259"/>
    </row>
    <row r="139" spans="2:23">
      <c r="B139" s="183" t="s">
        <v>380</v>
      </c>
      <c r="C139" s="259" t="s">
        <v>451</v>
      </c>
      <c r="D139" s="268"/>
      <c r="E139" s="268"/>
      <c r="F139" s="268"/>
      <c r="G139" s="295"/>
      <c r="H139" s="267"/>
      <c r="I139" s="268"/>
      <c r="J139" s="270"/>
      <c r="K139" s="258"/>
      <c r="L139" s="182"/>
      <c r="M139" s="182"/>
      <c r="N139" s="258"/>
      <c r="O139" s="182"/>
      <c r="P139" s="182"/>
      <c r="Q139" s="258"/>
      <c r="R139" s="182"/>
      <c r="S139" s="182"/>
      <c r="T139" s="258"/>
      <c r="U139" s="182"/>
      <c r="V139" s="182"/>
      <c r="W139" s="259"/>
    </row>
    <row r="140" spans="2:23">
      <c r="B140" s="183" t="s">
        <v>380</v>
      </c>
      <c r="C140" s="259" t="s">
        <v>450</v>
      </c>
      <c r="D140" s="268"/>
      <c r="E140" s="268"/>
      <c r="F140" s="268"/>
      <c r="G140" s="295"/>
      <c r="H140" s="267"/>
      <c r="I140" s="268"/>
      <c r="J140" s="270"/>
      <c r="K140" s="258"/>
      <c r="L140" s="182"/>
      <c r="M140" s="182"/>
      <c r="N140" s="258"/>
      <c r="O140" s="182"/>
      <c r="P140" s="182"/>
      <c r="Q140" s="258"/>
      <c r="R140" s="182"/>
      <c r="S140" s="182"/>
      <c r="T140" s="258"/>
      <c r="U140" s="182"/>
      <c r="V140" s="182"/>
      <c r="W140" s="259"/>
    </row>
    <row r="141" spans="2:23">
      <c r="B141" s="183" t="s">
        <v>380</v>
      </c>
      <c r="C141" s="259" t="s">
        <v>449</v>
      </c>
      <c r="D141" s="268"/>
      <c r="E141" s="268"/>
      <c r="F141" s="268"/>
      <c r="G141" s="295"/>
      <c r="H141" s="267"/>
      <c r="I141" s="268"/>
      <c r="J141" s="270"/>
      <c r="K141" s="258"/>
      <c r="L141" s="182"/>
      <c r="M141" s="182"/>
      <c r="N141" s="258"/>
      <c r="O141" s="182"/>
      <c r="P141" s="182"/>
      <c r="Q141" s="258"/>
      <c r="R141" s="182"/>
      <c r="S141" s="182"/>
      <c r="T141" s="258"/>
      <c r="U141" s="182"/>
      <c r="V141" s="182"/>
      <c r="W141" s="259"/>
    </row>
    <row r="142" spans="2:23">
      <c r="B142" s="263" t="s">
        <v>877</v>
      </c>
      <c r="C142" s="320" t="s">
        <v>448</v>
      </c>
      <c r="D142" s="265">
        <f>SUM(D143:D149)</f>
        <v>0</v>
      </c>
      <c r="E142" s="265">
        <f>SUM(E143:E149)</f>
        <v>0</v>
      </c>
      <c r="F142" s="265">
        <f>SUM(F143:F149)</f>
        <v>0</v>
      </c>
      <c r="G142" s="306"/>
      <c r="H142" s="264">
        <f>SUM(H143:H149)</f>
        <v>0</v>
      </c>
      <c r="I142" s="265">
        <f>SUM(I143:I149)</f>
        <v>0</v>
      </c>
      <c r="J142" s="278"/>
      <c r="K142" s="264">
        <f>SUM(K143:K149)</f>
        <v>0</v>
      </c>
      <c r="L142" s="265">
        <f>SUM(L143:L149)</f>
        <v>0</v>
      </c>
      <c r="M142" s="265"/>
      <c r="N142" s="264">
        <f>SUM(N143:N149)</f>
        <v>0</v>
      </c>
      <c r="O142" s="265">
        <f>SUM(O143:O149)</f>
        <v>0</v>
      </c>
      <c r="P142" s="265"/>
      <c r="Q142" s="264">
        <f>SUM(Q143:Q149)</f>
        <v>0</v>
      </c>
      <c r="R142" s="265">
        <f>SUM(R143:R149)</f>
        <v>0</v>
      </c>
      <c r="S142" s="265"/>
      <c r="T142" s="264"/>
      <c r="U142" s="265"/>
      <c r="V142" s="265"/>
      <c r="W142" s="266"/>
    </row>
    <row r="143" spans="2:23">
      <c r="B143" s="183" t="s">
        <v>380</v>
      </c>
      <c r="C143" s="259" t="s">
        <v>447</v>
      </c>
      <c r="D143" s="268"/>
      <c r="E143" s="268"/>
      <c r="F143" s="268"/>
      <c r="G143" s="295"/>
      <c r="H143" s="267"/>
      <c r="I143" s="268"/>
      <c r="J143" s="270"/>
      <c r="K143" s="258"/>
      <c r="L143" s="182"/>
      <c r="M143" s="182"/>
      <c r="N143" s="258"/>
      <c r="O143" s="182"/>
      <c r="P143" s="182"/>
      <c r="Q143" s="258"/>
      <c r="R143" s="182"/>
      <c r="S143" s="182"/>
      <c r="T143" s="258"/>
      <c r="U143" s="182"/>
      <c r="V143" s="182"/>
      <c r="W143" s="259"/>
    </row>
    <row r="144" spans="2:23">
      <c r="B144" s="183" t="s">
        <v>380</v>
      </c>
      <c r="C144" s="259" t="s">
        <v>446</v>
      </c>
      <c r="D144" s="268"/>
      <c r="E144" s="268"/>
      <c r="F144" s="268"/>
      <c r="G144" s="295"/>
      <c r="H144" s="267"/>
      <c r="I144" s="268"/>
      <c r="J144" s="270"/>
      <c r="K144" s="258"/>
      <c r="L144" s="182"/>
      <c r="M144" s="182"/>
      <c r="N144" s="258"/>
      <c r="O144" s="182"/>
      <c r="P144" s="182"/>
      <c r="Q144" s="258"/>
      <c r="R144" s="182"/>
      <c r="S144" s="182"/>
      <c r="T144" s="258"/>
      <c r="U144" s="182"/>
      <c r="V144" s="182"/>
      <c r="W144" s="259"/>
    </row>
    <row r="145" spans="2:23">
      <c r="B145" s="183" t="s">
        <v>380</v>
      </c>
      <c r="C145" s="259" t="s">
        <v>445</v>
      </c>
      <c r="D145" s="268"/>
      <c r="E145" s="268"/>
      <c r="F145" s="268"/>
      <c r="G145" s="295"/>
      <c r="H145" s="267"/>
      <c r="I145" s="268"/>
      <c r="J145" s="270"/>
      <c r="K145" s="258"/>
      <c r="L145" s="182"/>
      <c r="M145" s="182"/>
      <c r="N145" s="258"/>
      <c r="O145" s="182"/>
      <c r="P145" s="182"/>
      <c r="Q145" s="258"/>
      <c r="R145" s="182"/>
      <c r="S145" s="182"/>
      <c r="T145" s="258"/>
      <c r="U145" s="182"/>
      <c r="V145" s="182"/>
      <c r="W145" s="259"/>
    </row>
    <row r="146" spans="2:23">
      <c r="B146" s="183" t="s">
        <v>380</v>
      </c>
      <c r="C146" s="259" t="s">
        <v>444</v>
      </c>
      <c r="D146" s="268"/>
      <c r="E146" s="268"/>
      <c r="F146" s="268"/>
      <c r="G146" s="295"/>
      <c r="H146" s="267"/>
      <c r="I146" s="268"/>
      <c r="J146" s="270"/>
      <c r="K146" s="258"/>
      <c r="L146" s="182"/>
      <c r="M146" s="182"/>
      <c r="N146" s="258"/>
      <c r="O146" s="182"/>
      <c r="P146" s="182"/>
      <c r="Q146" s="258"/>
      <c r="R146" s="182"/>
      <c r="S146" s="182"/>
      <c r="T146" s="258"/>
      <c r="U146" s="182"/>
      <c r="V146" s="182"/>
      <c r="W146" s="259"/>
    </row>
    <row r="147" spans="2:23">
      <c r="B147" s="183" t="s">
        <v>380</v>
      </c>
      <c r="C147" s="259" t="s">
        <v>443</v>
      </c>
      <c r="D147" s="268"/>
      <c r="E147" s="268"/>
      <c r="F147" s="268"/>
      <c r="G147" s="295"/>
      <c r="H147" s="267"/>
      <c r="I147" s="268"/>
      <c r="J147" s="270"/>
      <c r="K147" s="258"/>
      <c r="L147" s="182"/>
      <c r="M147" s="182"/>
      <c r="N147" s="258"/>
      <c r="O147" s="182"/>
      <c r="P147" s="182"/>
      <c r="Q147" s="258"/>
      <c r="R147" s="182"/>
      <c r="S147" s="182"/>
      <c r="T147" s="258"/>
      <c r="U147" s="182"/>
      <c r="V147" s="182"/>
      <c r="W147" s="259"/>
    </row>
    <row r="148" spans="2:23">
      <c r="B148" s="183" t="s">
        <v>380</v>
      </c>
      <c r="C148" s="259" t="s">
        <v>442</v>
      </c>
      <c r="D148" s="268"/>
      <c r="E148" s="268"/>
      <c r="F148" s="268"/>
      <c r="G148" s="295"/>
      <c r="H148" s="267"/>
      <c r="I148" s="268"/>
      <c r="J148" s="270"/>
      <c r="K148" s="258"/>
      <c r="L148" s="182"/>
      <c r="M148" s="182"/>
      <c r="N148" s="258"/>
      <c r="O148" s="182"/>
      <c r="P148" s="182"/>
      <c r="Q148" s="258"/>
      <c r="R148" s="182"/>
      <c r="S148" s="182"/>
      <c r="T148" s="258"/>
      <c r="U148" s="182"/>
      <c r="V148" s="182"/>
      <c r="W148" s="259"/>
    </row>
    <row r="149" spans="2:23">
      <c r="B149" s="183" t="s">
        <v>380</v>
      </c>
      <c r="C149" s="259" t="s">
        <v>441</v>
      </c>
      <c r="D149" s="268"/>
      <c r="E149" s="268"/>
      <c r="F149" s="268"/>
      <c r="G149" s="295"/>
      <c r="H149" s="267"/>
      <c r="I149" s="268"/>
      <c r="J149" s="270"/>
      <c r="K149" s="258"/>
      <c r="L149" s="182"/>
      <c r="M149" s="182"/>
      <c r="N149" s="258"/>
      <c r="O149" s="182"/>
      <c r="P149" s="182"/>
      <c r="Q149" s="258"/>
      <c r="R149" s="182"/>
      <c r="S149" s="182"/>
      <c r="T149" s="258"/>
      <c r="U149" s="182"/>
      <c r="V149" s="182"/>
      <c r="W149" s="259"/>
    </row>
    <row r="150" spans="2:23">
      <c r="B150" s="263" t="s">
        <v>878</v>
      </c>
      <c r="C150" s="320" t="s">
        <v>440</v>
      </c>
      <c r="D150" s="265">
        <f>SUM(D151:D154)</f>
        <v>0</v>
      </c>
      <c r="E150" s="265">
        <f>SUM(E151:E154)</f>
        <v>0</v>
      </c>
      <c r="F150" s="265">
        <f>SUM(F151:F154)</f>
        <v>0</v>
      </c>
      <c r="G150" s="306"/>
      <c r="H150" s="264">
        <f>SUM(H151:H154)</f>
        <v>0</v>
      </c>
      <c r="I150" s="265">
        <f>SUM(I151:I154)</f>
        <v>0</v>
      </c>
      <c r="J150" s="278"/>
      <c r="K150" s="264">
        <f>SUM(K151:K154)</f>
        <v>0</v>
      </c>
      <c r="L150" s="265">
        <f>SUM(L151:L154)</f>
        <v>0</v>
      </c>
      <c r="M150" s="265"/>
      <c r="N150" s="264">
        <f>SUM(N151:N154)</f>
        <v>0</v>
      </c>
      <c r="O150" s="265">
        <f>SUM(O151:O154)</f>
        <v>0</v>
      </c>
      <c r="P150" s="265"/>
      <c r="Q150" s="264">
        <f>SUM(Q151:Q154)</f>
        <v>0</v>
      </c>
      <c r="R150" s="265">
        <f>SUM(R151:R154)</f>
        <v>0</v>
      </c>
      <c r="S150" s="265"/>
      <c r="T150" s="264"/>
      <c r="U150" s="265"/>
      <c r="V150" s="265"/>
      <c r="W150" s="266"/>
    </row>
    <row r="151" spans="2:23" ht="129.6">
      <c r="B151" s="183" t="s">
        <v>380</v>
      </c>
      <c r="C151" s="259" t="s">
        <v>439</v>
      </c>
      <c r="D151" s="181"/>
      <c r="E151" s="181"/>
      <c r="F151" s="181"/>
      <c r="G151" s="295" t="s">
        <v>892</v>
      </c>
      <c r="H151" s="273"/>
      <c r="I151" s="181"/>
      <c r="J151" s="270" t="s">
        <v>892</v>
      </c>
      <c r="K151" s="258"/>
      <c r="L151" s="182"/>
      <c r="M151" s="295" t="s">
        <v>892</v>
      </c>
      <c r="N151" s="258"/>
      <c r="O151" s="182"/>
      <c r="P151" s="295" t="s">
        <v>892</v>
      </c>
      <c r="Q151" s="258"/>
      <c r="R151" s="182"/>
      <c r="S151" s="295" t="s">
        <v>892</v>
      </c>
      <c r="T151" s="258"/>
      <c r="U151" s="182"/>
      <c r="V151" s="182"/>
      <c r="W151" s="270" t="s">
        <v>892</v>
      </c>
    </row>
    <row r="152" spans="2:23">
      <c r="B152" s="183" t="s">
        <v>380</v>
      </c>
      <c r="C152" s="259" t="s">
        <v>438</v>
      </c>
      <c r="D152" s="268"/>
      <c r="E152" s="268"/>
      <c r="F152" s="268"/>
      <c r="G152" s="295"/>
      <c r="H152" s="267"/>
      <c r="I152" s="268"/>
      <c r="J152" s="270"/>
      <c r="K152" s="258"/>
      <c r="L152" s="182"/>
      <c r="M152" s="182"/>
      <c r="N152" s="258"/>
      <c r="O152" s="182"/>
      <c r="P152" s="182"/>
      <c r="Q152" s="258"/>
      <c r="R152" s="182"/>
      <c r="S152" s="182"/>
      <c r="T152" s="258"/>
      <c r="U152" s="182"/>
      <c r="V152" s="182"/>
      <c r="W152" s="259"/>
    </row>
    <row r="153" spans="2:23" ht="28.8">
      <c r="B153" s="183" t="s">
        <v>380</v>
      </c>
      <c r="C153" s="270" t="s">
        <v>437</v>
      </c>
      <c r="D153" s="181"/>
      <c r="E153" s="181"/>
      <c r="F153" s="181"/>
      <c r="G153" s="295"/>
      <c r="H153" s="273"/>
      <c r="I153" s="181"/>
      <c r="J153" s="270"/>
      <c r="K153" s="258"/>
      <c r="L153" s="182"/>
      <c r="M153" s="182"/>
      <c r="N153" s="258"/>
      <c r="O153" s="182"/>
      <c r="P153" s="182"/>
      <c r="Q153" s="258"/>
      <c r="R153" s="182"/>
      <c r="S153" s="182"/>
      <c r="T153" s="258"/>
      <c r="U153" s="182"/>
      <c r="V153" s="182"/>
      <c r="W153" s="259"/>
    </row>
    <row r="154" spans="2:23">
      <c r="B154" s="183" t="s">
        <v>380</v>
      </c>
      <c r="C154" s="259" t="s">
        <v>436</v>
      </c>
      <c r="D154" s="181"/>
      <c r="E154" s="181"/>
      <c r="F154" s="181"/>
      <c r="G154" s="295"/>
      <c r="H154" s="273"/>
      <c r="I154" s="181"/>
      <c r="J154" s="270"/>
      <c r="K154" s="258"/>
      <c r="L154" s="182"/>
      <c r="M154" s="182"/>
      <c r="N154" s="258"/>
      <c r="O154" s="182"/>
      <c r="P154" s="182"/>
      <c r="Q154" s="258"/>
      <c r="R154" s="182"/>
      <c r="S154" s="182"/>
      <c r="T154" s="258"/>
      <c r="U154" s="182"/>
      <c r="V154" s="182"/>
      <c r="W154" s="259"/>
    </row>
    <row r="155" spans="2:23">
      <c r="B155" s="296" t="s">
        <v>879</v>
      </c>
      <c r="C155" s="319" t="s">
        <v>435</v>
      </c>
      <c r="D155" s="256">
        <f>D156</f>
        <v>0</v>
      </c>
      <c r="E155" s="256">
        <f>E156</f>
        <v>0</v>
      </c>
      <c r="F155" s="256">
        <f>F156</f>
        <v>0</v>
      </c>
      <c r="G155" s="305"/>
      <c r="H155" s="255">
        <f>H156</f>
        <v>0</v>
      </c>
      <c r="I155" s="256">
        <f>I156</f>
        <v>0</v>
      </c>
      <c r="J155" s="277"/>
      <c r="K155" s="255">
        <f>K156</f>
        <v>0</v>
      </c>
      <c r="L155" s="256">
        <f>L156</f>
        <v>0</v>
      </c>
      <c r="M155" s="256"/>
      <c r="N155" s="255">
        <f>N156</f>
        <v>0</v>
      </c>
      <c r="O155" s="256">
        <f>O156</f>
        <v>0</v>
      </c>
      <c r="P155" s="256"/>
      <c r="Q155" s="255">
        <f>Q156</f>
        <v>0</v>
      </c>
      <c r="R155" s="256">
        <f>R156</f>
        <v>0</v>
      </c>
      <c r="S155" s="256"/>
      <c r="T155" s="255"/>
      <c r="U155" s="256"/>
      <c r="V155" s="256"/>
      <c r="W155" s="257"/>
    </row>
    <row r="156" spans="2:23">
      <c r="B156" s="297" t="s">
        <v>881</v>
      </c>
      <c r="C156" s="320" t="s">
        <v>434</v>
      </c>
      <c r="D156" s="265"/>
      <c r="E156" s="265"/>
      <c r="F156" s="265"/>
      <c r="G156" s="306"/>
      <c r="H156" s="264"/>
      <c r="I156" s="265"/>
      <c r="J156" s="278"/>
      <c r="K156" s="264"/>
      <c r="L156" s="265"/>
      <c r="M156" s="265"/>
      <c r="N156" s="264"/>
      <c r="O156" s="265"/>
      <c r="P156" s="265"/>
      <c r="Q156" s="264"/>
      <c r="R156" s="265"/>
      <c r="S156" s="265"/>
      <c r="T156" s="264"/>
      <c r="U156" s="265"/>
      <c r="V156" s="265"/>
      <c r="W156" s="266"/>
    </row>
    <row r="157" spans="2:23">
      <c r="B157" s="296" t="s">
        <v>880</v>
      </c>
      <c r="C157" s="319" t="s">
        <v>433</v>
      </c>
      <c r="D157" s="256">
        <f>D158</f>
        <v>0</v>
      </c>
      <c r="E157" s="256">
        <f>E158</f>
        <v>0</v>
      </c>
      <c r="F157" s="256">
        <f>F158</f>
        <v>0</v>
      </c>
      <c r="G157" s="305"/>
      <c r="H157" s="255">
        <f>H158</f>
        <v>0</v>
      </c>
      <c r="I157" s="256">
        <f>I158</f>
        <v>0</v>
      </c>
      <c r="J157" s="277"/>
      <c r="K157" s="255">
        <f>K158</f>
        <v>0</v>
      </c>
      <c r="L157" s="256">
        <f>L158</f>
        <v>0</v>
      </c>
      <c r="M157" s="256"/>
      <c r="N157" s="255">
        <f>N158</f>
        <v>0</v>
      </c>
      <c r="O157" s="256">
        <f>O158</f>
        <v>0</v>
      </c>
      <c r="P157" s="256"/>
      <c r="Q157" s="255">
        <f>Q158</f>
        <v>0</v>
      </c>
      <c r="R157" s="256">
        <f>R158</f>
        <v>0</v>
      </c>
      <c r="S157" s="256"/>
      <c r="T157" s="255"/>
      <c r="U157" s="256"/>
      <c r="V157" s="256"/>
      <c r="W157" s="257"/>
    </row>
    <row r="158" spans="2:23">
      <c r="B158" s="297" t="s">
        <v>882</v>
      </c>
      <c r="C158" s="320" t="s">
        <v>432</v>
      </c>
      <c r="D158" s="265">
        <f>SUM(D159:D160)</f>
        <v>0</v>
      </c>
      <c r="E158" s="265">
        <f>SUM(E159:E160)</f>
        <v>0</v>
      </c>
      <c r="F158" s="265">
        <f>SUM(F159:F160)</f>
        <v>0</v>
      </c>
      <c r="G158" s="306"/>
      <c r="H158" s="264">
        <f>SUM(H159:H160)</f>
        <v>0</v>
      </c>
      <c r="I158" s="265">
        <f>SUM(I159:I160)</f>
        <v>0</v>
      </c>
      <c r="J158" s="278"/>
      <c r="K158" s="264">
        <f>SUM(K159:K160)</f>
        <v>0</v>
      </c>
      <c r="L158" s="265">
        <f>SUM(L159:L160)</f>
        <v>0</v>
      </c>
      <c r="M158" s="265"/>
      <c r="N158" s="264">
        <f>SUM(N159:N160)</f>
        <v>0</v>
      </c>
      <c r="O158" s="265">
        <f>SUM(O159:O160)</f>
        <v>0</v>
      </c>
      <c r="P158" s="265"/>
      <c r="Q158" s="264">
        <f>SUM(Q159:Q160)</f>
        <v>0</v>
      </c>
      <c r="R158" s="265">
        <f>SUM(R159:R160)</f>
        <v>0</v>
      </c>
      <c r="S158" s="265"/>
      <c r="T158" s="264"/>
      <c r="U158" s="265"/>
      <c r="V158" s="265"/>
      <c r="W158" s="266"/>
    </row>
    <row r="159" spans="2:23">
      <c r="B159" s="183" t="s">
        <v>380</v>
      </c>
      <c r="C159" s="270" t="s">
        <v>431</v>
      </c>
      <c r="D159" s="181"/>
      <c r="E159" s="181"/>
      <c r="F159" s="181"/>
      <c r="G159" s="295"/>
      <c r="H159" s="273"/>
      <c r="I159" s="181"/>
      <c r="J159" s="270"/>
      <c r="K159" s="258"/>
      <c r="L159" s="182"/>
      <c r="M159" s="182"/>
      <c r="N159" s="258"/>
      <c r="O159" s="182"/>
      <c r="P159" s="182"/>
      <c r="Q159" s="258"/>
      <c r="R159" s="182"/>
      <c r="S159" s="182"/>
      <c r="T159" s="258"/>
      <c r="U159" s="182"/>
      <c r="V159" s="182"/>
      <c r="W159" s="259"/>
    </row>
    <row r="160" spans="2:23">
      <c r="B160" s="183" t="s">
        <v>380</v>
      </c>
      <c r="C160" s="259" t="s">
        <v>430</v>
      </c>
      <c r="D160" s="181"/>
      <c r="E160" s="181"/>
      <c r="F160" s="181"/>
      <c r="G160" s="295"/>
      <c r="H160" s="273"/>
      <c r="I160" s="181"/>
      <c r="J160" s="270"/>
      <c r="K160" s="258"/>
      <c r="L160" s="182"/>
      <c r="M160" s="182"/>
      <c r="N160" s="258"/>
      <c r="O160" s="182"/>
      <c r="P160" s="182"/>
      <c r="Q160" s="258"/>
      <c r="R160" s="182"/>
      <c r="S160" s="182"/>
      <c r="T160" s="258"/>
      <c r="U160" s="182"/>
      <c r="V160" s="182"/>
      <c r="W160" s="259"/>
    </row>
    <row r="161" spans="2:23">
      <c r="B161" s="269" t="s">
        <v>429</v>
      </c>
      <c r="C161" s="322" t="s">
        <v>428</v>
      </c>
      <c r="D161" s="252">
        <f>D162+D187+D197</f>
        <v>0</v>
      </c>
      <c r="E161" s="252">
        <f>E162+E187+E197</f>
        <v>0</v>
      </c>
      <c r="F161" s="252">
        <f>F162+F187+F197</f>
        <v>0</v>
      </c>
      <c r="G161" s="307"/>
      <c r="H161" s="251">
        <f>H162+H187+H197</f>
        <v>0</v>
      </c>
      <c r="I161" s="252">
        <f>I162+I187+I197</f>
        <v>0</v>
      </c>
      <c r="J161" s="276"/>
      <c r="K161" s="251">
        <f>K162+K187+K197</f>
        <v>0</v>
      </c>
      <c r="L161" s="252">
        <f>L162+L187+L197</f>
        <v>0</v>
      </c>
      <c r="M161" s="252"/>
      <c r="N161" s="251">
        <f>N162+N187+N197</f>
        <v>0</v>
      </c>
      <c r="O161" s="252">
        <f>O162+O187+O197</f>
        <v>0</v>
      </c>
      <c r="P161" s="252"/>
      <c r="Q161" s="251">
        <f>Q162+Q187+Q197</f>
        <v>0</v>
      </c>
      <c r="R161" s="252">
        <f>R162+R187+R197</f>
        <v>0</v>
      </c>
      <c r="S161" s="252"/>
      <c r="T161" s="251"/>
      <c r="U161" s="252"/>
      <c r="V161" s="252"/>
      <c r="W161" s="253"/>
    </row>
    <row r="162" spans="2:23">
      <c r="B162" s="254" t="s">
        <v>851</v>
      </c>
      <c r="C162" s="319" t="s">
        <v>427</v>
      </c>
      <c r="D162" s="256">
        <f>D163+D169+D175+D179+D183+D186</f>
        <v>0</v>
      </c>
      <c r="E162" s="256">
        <f>E163+E169+E175+E179+E183+E186</f>
        <v>0</v>
      </c>
      <c r="F162" s="256">
        <f>F163+F169+F175+F179+F183+F186</f>
        <v>0</v>
      </c>
      <c r="G162" s="305"/>
      <c r="H162" s="255">
        <f>H163+H169+H175+H179+H183+H186</f>
        <v>0</v>
      </c>
      <c r="I162" s="256">
        <f>I163+I169+I175+I179+I183+I186</f>
        <v>0</v>
      </c>
      <c r="J162" s="277"/>
      <c r="K162" s="255">
        <f>K163+K169+K175+K179+K183+K186</f>
        <v>0</v>
      </c>
      <c r="L162" s="256">
        <f>L163+L169+L175+L179+L183+L186</f>
        <v>0</v>
      </c>
      <c r="M162" s="256"/>
      <c r="N162" s="255">
        <f>N163+N169+N175+N179+N183+N186</f>
        <v>0</v>
      </c>
      <c r="O162" s="256">
        <f>O163+O169+O175+O179+O183+O186</f>
        <v>0</v>
      </c>
      <c r="P162" s="256"/>
      <c r="Q162" s="255">
        <f>Q163+Q169+Q175+Q179+Q183+Q186</f>
        <v>0</v>
      </c>
      <c r="R162" s="256">
        <f>R163+R169+R175+R179+R183+R186</f>
        <v>0</v>
      </c>
      <c r="S162" s="256"/>
      <c r="T162" s="255"/>
      <c r="U162" s="256"/>
      <c r="V162" s="256"/>
      <c r="W162" s="257"/>
    </row>
    <row r="163" spans="2:23">
      <c r="B163" s="263" t="s">
        <v>862</v>
      </c>
      <c r="C163" s="320" t="s">
        <v>426</v>
      </c>
      <c r="D163" s="265">
        <f>SUM(D164:D168)</f>
        <v>0</v>
      </c>
      <c r="E163" s="265">
        <f>SUM(E164:E168)</f>
        <v>0</v>
      </c>
      <c r="F163" s="265">
        <f>SUM(F164:F168)</f>
        <v>0</v>
      </c>
      <c r="G163" s="306"/>
      <c r="H163" s="264">
        <f>SUM(H164:H168)</f>
        <v>0</v>
      </c>
      <c r="I163" s="265">
        <f>SUM(I164:I168)</f>
        <v>0</v>
      </c>
      <c r="J163" s="278"/>
      <c r="K163" s="264">
        <f>SUM(K164:K168)</f>
        <v>0</v>
      </c>
      <c r="L163" s="265">
        <f>SUM(L164:L168)</f>
        <v>0</v>
      </c>
      <c r="M163" s="265"/>
      <c r="N163" s="264">
        <f>SUM(N164:N168)</f>
        <v>0</v>
      </c>
      <c r="O163" s="265">
        <f>SUM(O164:O168)</f>
        <v>0</v>
      </c>
      <c r="P163" s="265"/>
      <c r="Q163" s="264">
        <f>SUM(Q164:Q168)</f>
        <v>0</v>
      </c>
      <c r="R163" s="265">
        <f>SUM(R164:R168)</f>
        <v>0</v>
      </c>
      <c r="S163" s="265"/>
      <c r="T163" s="264"/>
      <c r="U163" s="265"/>
      <c r="V163" s="265"/>
      <c r="W163" s="266"/>
    </row>
    <row r="164" spans="2:23" ht="57.6">
      <c r="B164" s="183" t="s">
        <v>380</v>
      </c>
      <c r="C164" s="323" t="s">
        <v>425</v>
      </c>
      <c r="D164" s="181"/>
      <c r="E164" s="181"/>
      <c r="F164" s="181"/>
      <c r="G164" s="295" t="s">
        <v>893</v>
      </c>
      <c r="H164" s="273"/>
      <c r="I164" s="181"/>
      <c r="J164" s="270" t="s">
        <v>893</v>
      </c>
      <c r="K164" s="258"/>
      <c r="L164" s="295"/>
      <c r="M164" s="295" t="s">
        <v>893</v>
      </c>
      <c r="N164" s="258"/>
      <c r="O164" s="295"/>
      <c r="P164" s="295" t="s">
        <v>893</v>
      </c>
      <c r="Q164" s="258"/>
      <c r="R164" s="295"/>
      <c r="S164" s="295" t="s">
        <v>893</v>
      </c>
      <c r="T164" s="258"/>
      <c r="U164" s="182"/>
      <c r="V164" s="182"/>
      <c r="W164" s="270" t="s">
        <v>893</v>
      </c>
    </row>
    <row r="165" spans="2:23" ht="57.6">
      <c r="B165" s="183" t="s">
        <v>380</v>
      </c>
      <c r="C165" s="323" t="s">
        <v>424</v>
      </c>
      <c r="D165" s="272"/>
      <c r="E165" s="272"/>
      <c r="F165" s="272"/>
      <c r="G165" s="295" t="s">
        <v>893</v>
      </c>
      <c r="H165" s="271"/>
      <c r="I165" s="272"/>
      <c r="J165" s="270" t="s">
        <v>893</v>
      </c>
      <c r="K165" s="258"/>
      <c r="L165" s="295"/>
      <c r="M165" s="295" t="s">
        <v>893</v>
      </c>
      <c r="N165" s="258"/>
      <c r="O165" s="295"/>
      <c r="P165" s="295" t="s">
        <v>893</v>
      </c>
      <c r="Q165" s="258"/>
      <c r="R165" s="295"/>
      <c r="S165" s="295" t="s">
        <v>893</v>
      </c>
      <c r="T165" s="258"/>
      <c r="U165" s="182"/>
      <c r="V165" s="182"/>
      <c r="W165" s="270" t="s">
        <v>893</v>
      </c>
    </row>
    <row r="166" spans="2:23" ht="57.6">
      <c r="B166" s="183" t="s">
        <v>380</v>
      </c>
      <c r="C166" s="324" t="s">
        <v>423</v>
      </c>
      <c r="D166" s="283"/>
      <c r="E166" s="283"/>
      <c r="F166" s="283"/>
      <c r="G166" s="295" t="s">
        <v>893</v>
      </c>
      <c r="H166" s="282"/>
      <c r="I166" s="283"/>
      <c r="J166" s="270" t="s">
        <v>893</v>
      </c>
      <c r="K166" s="258"/>
      <c r="L166" s="295"/>
      <c r="M166" s="295" t="s">
        <v>893</v>
      </c>
      <c r="N166" s="258"/>
      <c r="O166" s="295"/>
      <c r="P166" s="295" t="s">
        <v>893</v>
      </c>
      <c r="Q166" s="258"/>
      <c r="R166" s="295"/>
      <c r="S166" s="295" t="s">
        <v>893</v>
      </c>
      <c r="T166" s="258"/>
      <c r="U166" s="182"/>
      <c r="V166" s="182"/>
      <c r="W166" s="270" t="s">
        <v>893</v>
      </c>
    </row>
    <row r="167" spans="2:23">
      <c r="B167" s="183" t="s">
        <v>380</v>
      </c>
      <c r="C167" s="323" t="s">
        <v>422</v>
      </c>
      <c r="D167" s="181"/>
      <c r="E167" s="181"/>
      <c r="F167" s="181"/>
      <c r="G167" s="295"/>
      <c r="H167" s="273"/>
      <c r="I167" s="181"/>
      <c r="J167" s="270"/>
      <c r="K167" s="258"/>
      <c r="L167" s="295"/>
      <c r="M167" s="295"/>
      <c r="N167" s="258"/>
      <c r="O167" s="295"/>
      <c r="P167" s="295"/>
      <c r="Q167" s="258"/>
      <c r="R167" s="295"/>
      <c r="S167" s="295"/>
      <c r="T167" s="258"/>
      <c r="U167" s="182"/>
      <c r="V167" s="182"/>
      <c r="W167" s="270"/>
    </row>
    <row r="168" spans="2:23">
      <c r="B168" s="183" t="s">
        <v>380</v>
      </c>
      <c r="C168" s="323" t="s">
        <v>421</v>
      </c>
      <c r="D168" s="181"/>
      <c r="E168" s="181"/>
      <c r="F168" s="181"/>
      <c r="G168" s="295"/>
      <c r="H168" s="273"/>
      <c r="I168" s="181"/>
      <c r="J168" s="270"/>
      <c r="K168" s="258"/>
      <c r="L168" s="295"/>
      <c r="M168" s="295"/>
      <c r="N168" s="258"/>
      <c r="O168" s="295"/>
      <c r="P168" s="295"/>
      <c r="Q168" s="258"/>
      <c r="R168" s="295"/>
      <c r="S168" s="295"/>
      <c r="T168" s="258"/>
      <c r="U168" s="182"/>
      <c r="V168" s="182"/>
      <c r="W168" s="270"/>
    </row>
    <row r="169" spans="2:23">
      <c r="B169" s="263" t="s">
        <v>863</v>
      </c>
      <c r="C169" s="320" t="s">
        <v>420</v>
      </c>
      <c r="D169" s="265">
        <f>SUM(D170:D174)</f>
        <v>0</v>
      </c>
      <c r="E169" s="265">
        <f>SUM(E170:E174)</f>
        <v>0</v>
      </c>
      <c r="F169" s="265">
        <f>SUM(F170:F174)</f>
        <v>0</v>
      </c>
      <c r="G169" s="306"/>
      <c r="H169" s="264">
        <f>SUM(H170:H174)</f>
        <v>0</v>
      </c>
      <c r="I169" s="265">
        <f>SUM(I170:I174)</f>
        <v>0</v>
      </c>
      <c r="J169" s="278"/>
      <c r="K169" s="264">
        <f>SUM(K170:K174)</f>
        <v>0</v>
      </c>
      <c r="L169" s="265">
        <f>SUM(L170:L174)</f>
        <v>0</v>
      </c>
      <c r="M169" s="265"/>
      <c r="N169" s="264">
        <f>SUM(N170:N174)</f>
        <v>0</v>
      </c>
      <c r="O169" s="265">
        <f>SUM(O170:O174)</f>
        <v>0</v>
      </c>
      <c r="P169" s="265"/>
      <c r="Q169" s="264">
        <f>SUM(Q170:Q174)</f>
        <v>0</v>
      </c>
      <c r="R169" s="265">
        <f>SUM(R170:R174)</f>
        <v>0</v>
      </c>
      <c r="S169" s="265"/>
      <c r="T169" s="264"/>
      <c r="U169" s="265"/>
      <c r="V169" s="265"/>
      <c r="W169" s="266"/>
    </row>
    <row r="170" spans="2:23">
      <c r="B170" s="183" t="s">
        <v>380</v>
      </c>
      <c r="C170" s="259" t="s">
        <v>419</v>
      </c>
      <c r="D170" s="181"/>
      <c r="E170" s="181"/>
      <c r="F170" s="181"/>
      <c r="G170" s="295"/>
      <c r="H170" s="273"/>
      <c r="I170" s="181"/>
      <c r="J170" s="270"/>
      <c r="K170" s="258"/>
      <c r="L170" s="182"/>
      <c r="M170" s="182"/>
      <c r="N170" s="258"/>
      <c r="O170" s="182"/>
      <c r="P170" s="182"/>
      <c r="Q170" s="258"/>
      <c r="R170" s="182"/>
      <c r="S170" s="182"/>
      <c r="T170" s="258"/>
      <c r="U170" s="182"/>
      <c r="V170" s="182"/>
      <c r="W170" s="259"/>
    </row>
    <row r="171" spans="2:23">
      <c r="B171" s="183" t="s">
        <v>380</v>
      </c>
      <c r="C171" s="259" t="s">
        <v>418</v>
      </c>
      <c r="D171" s="181"/>
      <c r="E171" s="181"/>
      <c r="F171" s="181"/>
      <c r="G171" s="295"/>
      <c r="H171" s="273"/>
      <c r="I171" s="181"/>
      <c r="J171" s="270"/>
      <c r="K171" s="258"/>
      <c r="L171" s="182"/>
      <c r="M171" s="182"/>
      <c r="N171" s="258"/>
      <c r="O171" s="182"/>
      <c r="P171" s="182"/>
      <c r="Q171" s="258"/>
      <c r="R171" s="182"/>
      <c r="S171" s="182"/>
      <c r="T171" s="258"/>
      <c r="U171" s="182"/>
      <c r="V171" s="182"/>
      <c r="W171" s="259"/>
    </row>
    <row r="172" spans="2:23">
      <c r="B172" s="183" t="s">
        <v>380</v>
      </c>
      <c r="C172" s="259" t="s">
        <v>417</v>
      </c>
      <c r="D172" s="181"/>
      <c r="E172" s="181"/>
      <c r="F172" s="181"/>
      <c r="G172" s="295"/>
      <c r="H172" s="273"/>
      <c r="I172" s="181"/>
      <c r="J172" s="270"/>
      <c r="K172" s="258"/>
      <c r="L172" s="182"/>
      <c r="M172" s="182"/>
      <c r="N172" s="258"/>
      <c r="O172" s="182"/>
      <c r="P172" s="182"/>
      <c r="Q172" s="258"/>
      <c r="R172" s="182"/>
      <c r="S172" s="182"/>
      <c r="T172" s="258"/>
      <c r="U172" s="182"/>
      <c r="V172" s="182"/>
      <c r="W172" s="259"/>
    </row>
    <row r="173" spans="2:23">
      <c r="B173" s="183" t="s">
        <v>380</v>
      </c>
      <c r="C173" s="259" t="s">
        <v>416</v>
      </c>
      <c r="D173" s="181"/>
      <c r="E173" s="181"/>
      <c r="F173" s="181"/>
      <c r="G173" s="295"/>
      <c r="H173" s="273"/>
      <c r="I173" s="181"/>
      <c r="J173" s="270"/>
      <c r="K173" s="258"/>
      <c r="L173" s="182"/>
      <c r="M173" s="182"/>
      <c r="N173" s="258"/>
      <c r="O173" s="182"/>
      <c r="P173" s="182"/>
      <c r="Q173" s="258"/>
      <c r="R173" s="182"/>
      <c r="S173" s="182"/>
      <c r="T173" s="258"/>
      <c r="U173" s="182"/>
      <c r="V173" s="182"/>
      <c r="W173" s="259"/>
    </row>
    <row r="174" spans="2:23" ht="158.4">
      <c r="B174" s="183" t="s">
        <v>380</v>
      </c>
      <c r="C174" s="259" t="s">
        <v>415</v>
      </c>
      <c r="D174" s="181"/>
      <c r="E174" s="181"/>
      <c r="F174" s="181"/>
      <c r="G174" s="295" t="s">
        <v>894</v>
      </c>
      <c r="H174" s="273"/>
      <c r="I174" s="181"/>
      <c r="J174" s="270" t="s">
        <v>894</v>
      </c>
      <c r="K174" s="258"/>
      <c r="L174" s="182"/>
      <c r="M174" s="295" t="s">
        <v>894</v>
      </c>
      <c r="N174" s="258"/>
      <c r="O174" s="182"/>
      <c r="P174" s="295" t="s">
        <v>894</v>
      </c>
      <c r="Q174" s="258"/>
      <c r="R174" s="182"/>
      <c r="S174" s="295" t="s">
        <v>894</v>
      </c>
      <c r="T174" s="258"/>
      <c r="U174" s="182"/>
      <c r="V174" s="182"/>
      <c r="W174" s="270" t="s">
        <v>894</v>
      </c>
    </row>
    <row r="175" spans="2:23">
      <c r="B175" s="263" t="s">
        <v>864</v>
      </c>
      <c r="C175" s="320" t="s">
        <v>414</v>
      </c>
      <c r="D175" s="265">
        <f>SUM(D176:D178)</f>
        <v>0</v>
      </c>
      <c r="E175" s="265">
        <f>SUM(E176:E178)</f>
        <v>0</v>
      </c>
      <c r="F175" s="265">
        <f>SUM(F176:F178)</f>
        <v>0</v>
      </c>
      <c r="G175" s="306"/>
      <c r="H175" s="264">
        <f>SUM(H176:H178)</f>
        <v>0</v>
      </c>
      <c r="I175" s="265">
        <f>SUM(I176:I178)</f>
        <v>0</v>
      </c>
      <c r="J175" s="278"/>
      <c r="K175" s="264">
        <f>SUM(K176:K178)</f>
        <v>0</v>
      </c>
      <c r="L175" s="265">
        <f>SUM(L176:L178)</f>
        <v>0</v>
      </c>
      <c r="M175" s="265"/>
      <c r="N175" s="264">
        <f>SUM(N176:N178)</f>
        <v>0</v>
      </c>
      <c r="O175" s="265">
        <f>SUM(O176:O178)</f>
        <v>0</v>
      </c>
      <c r="P175" s="265"/>
      <c r="Q175" s="264">
        <f>SUM(Q176:Q178)</f>
        <v>0</v>
      </c>
      <c r="R175" s="265">
        <f>SUM(R176:R178)</f>
        <v>0</v>
      </c>
      <c r="S175" s="265"/>
      <c r="T175" s="264"/>
      <c r="U175" s="265"/>
      <c r="V175" s="265"/>
      <c r="W175" s="266"/>
    </row>
    <row r="176" spans="2:23">
      <c r="B176" s="183" t="s">
        <v>380</v>
      </c>
      <c r="C176" s="259" t="s">
        <v>413</v>
      </c>
      <c r="D176" s="182"/>
      <c r="E176" s="182"/>
      <c r="F176" s="182"/>
      <c r="G176" s="295"/>
      <c r="H176" s="258"/>
      <c r="I176" s="182"/>
      <c r="J176" s="270"/>
      <c r="K176" s="258"/>
      <c r="L176" s="182"/>
      <c r="M176" s="182"/>
      <c r="N176" s="258"/>
      <c r="O176" s="182"/>
      <c r="P176" s="182"/>
      <c r="Q176" s="258"/>
      <c r="R176" s="182"/>
      <c r="S176" s="182"/>
      <c r="T176" s="258"/>
      <c r="U176" s="182"/>
      <c r="V176" s="182"/>
      <c r="W176" s="259"/>
    </row>
    <row r="177" spans="2:23" ht="28.8">
      <c r="B177" s="183" t="s">
        <v>380</v>
      </c>
      <c r="C177" s="270" t="s">
        <v>412</v>
      </c>
      <c r="D177" s="182"/>
      <c r="E177" s="182"/>
      <c r="F177" s="182"/>
      <c r="G177" s="295"/>
      <c r="H177" s="258"/>
      <c r="I177" s="182"/>
      <c r="J177" s="270"/>
      <c r="K177" s="258"/>
      <c r="L177" s="182"/>
      <c r="M177" s="182"/>
      <c r="N177" s="258"/>
      <c r="O177" s="182"/>
      <c r="P177" s="182"/>
      <c r="Q177" s="258"/>
      <c r="R177" s="182"/>
      <c r="S177" s="182"/>
      <c r="T177" s="258"/>
      <c r="U177" s="182"/>
      <c r="V177" s="182"/>
      <c r="W177" s="259"/>
    </row>
    <row r="178" spans="2:23">
      <c r="B178" s="183" t="s">
        <v>380</v>
      </c>
      <c r="C178" s="259" t="s">
        <v>411</v>
      </c>
      <c r="D178" s="182"/>
      <c r="E178" s="182"/>
      <c r="F178" s="182"/>
      <c r="G178" s="295"/>
      <c r="H178" s="258"/>
      <c r="I178" s="182"/>
      <c r="J178" s="270"/>
      <c r="K178" s="258"/>
      <c r="L178" s="182"/>
      <c r="M178" s="182"/>
      <c r="N178" s="258"/>
      <c r="O178" s="182"/>
      <c r="P178" s="182"/>
      <c r="Q178" s="258"/>
      <c r="R178" s="182"/>
      <c r="S178" s="182"/>
      <c r="T178" s="258"/>
      <c r="U178" s="182"/>
      <c r="V178" s="182"/>
      <c r="W178" s="259"/>
    </row>
    <row r="179" spans="2:23">
      <c r="B179" s="263" t="s">
        <v>865</v>
      </c>
      <c r="C179" s="320" t="s">
        <v>410</v>
      </c>
      <c r="D179" s="265">
        <f>SUM(D180:D182)</f>
        <v>0</v>
      </c>
      <c r="E179" s="265">
        <f>SUM(E180:E182)</f>
        <v>0</v>
      </c>
      <c r="F179" s="265">
        <f>SUM(F180:F182)</f>
        <v>0</v>
      </c>
      <c r="G179" s="306"/>
      <c r="H179" s="264">
        <f>SUM(H180:H182)</f>
        <v>0</v>
      </c>
      <c r="I179" s="265">
        <f>SUM(I180:I182)</f>
        <v>0</v>
      </c>
      <c r="J179" s="278"/>
      <c r="K179" s="264">
        <f>SUM(K180:K182)</f>
        <v>0</v>
      </c>
      <c r="L179" s="265">
        <f>SUM(L180:L182)</f>
        <v>0</v>
      </c>
      <c r="M179" s="265"/>
      <c r="N179" s="264">
        <f>SUM(N180:N182)</f>
        <v>0</v>
      </c>
      <c r="O179" s="265">
        <f>SUM(O180:O182)</f>
        <v>0</v>
      </c>
      <c r="P179" s="265"/>
      <c r="Q179" s="264">
        <f>SUM(Q180:Q182)</f>
        <v>0</v>
      </c>
      <c r="R179" s="265">
        <f>SUM(R180:R182)</f>
        <v>0</v>
      </c>
      <c r="S179" s="265"/>
      <c r="T179" s="264"/>
      <c r="U179" s="265"/>
      <c r="V179" s="265"/>
      <c r="W179" s="266"/>
    </row>
    <row r="180" spans="2:23">
      <c r="B180" s="183" t="s">
        <v>380</v>
      </c>
      <c r="C180" s="259" t="s">
        <v>409</v>
      </c>
      <c r="D180" s="182"/>
      <c r="E180" s="182"/>
      <c r="F180" s="182"/>
      <c r="G180" s="295"/>
      <c r="H180" s="258"/>
      <c r="I180" s="182"/>
      <c r="J180" s="270"/>
      <c r="K180" s="258"/>
      <c r="L180" s="182"/>
      <c r="M180" s="182"/>
      <c r="N180" s="258"/>
      <c r="O180" s="182"/>
      <c r="P180" s="182"/>
      <c r="Q180" s="258"/>
      <c r="R180" s="182"/>
      <c r="S180" s="182"/>
      <c r="T180" s="258"/>
      <c r="U180" s="182"/>
      <c r="V180" s="182"/>
      <c r="W180" s="259"/>
    </row>
    <row r="181" spans="2:23">
      <c r="B181" s="183" t="s">
        <v>380</v>
      </c>
      <c r="C181" s="270" t="s">
        <v>408</v>
      </c>
      <c r="D181" s="182"/>
      <c r="E181" s="182"/>
      <c r="F181" s="182"/>
      <c r="G181" s="295"/>
      <c r="H181" s="258"/>
      <c r="I181" s="182"/>
      <c r="J181" s="270"/>
      <c r="K181" s="258"/>
      <c r="L181" s="182"/>
      <c r="M181" s="182"/>
      <c r="N181" s="258"/>
      <c r="O181" s="182"/>
      <c r="P181" s="182"/>
      <c r="Q181" s="258"/>
      <c r="R181" s="182"/>
      <c r="S181" s="182"/>
      <c r="T181" s="258"/>
      <c r="U181" s="182"/>
      <c r="V181" s="182"/>
      <c r="W181" s="259"/>
    </row>
    <row r="182" spans="2:23">
      <c r="B182" s="183" t="s">
        <v>380</v>
      </c>
      <c r="C182" s="259" t="s">
        <v>407</v>
      </c>
      <c r="D182" s="182"/>
      <c r="E182" s="182"/>
      <c r="F182" s="182"/>
      <c r="G182" s="295"/>
      <c r="H182" s="258"/>
      <c r="I182" s="182"/>
      <c r="J182" s="270"/>
      <c r="K182" s="258"/>
      <c r="L182" s="182"/>
      <c r="M182" s="182"/>
      <c r="N182" s="258"/>
      <c r="O182" s="182"/>
      <c r="P182" s="182"/>
      <c r="Q182" s="258"/>
      <c r="R182" s="182"/>
      <c r="S182" s="182"/>
      <c r="T182" s="258"/>
      <c r="U182" s="182"/>
      <c r="V182" s="182"/>
      <c r="W182" s="259"/>
    </row>
    <row r="183" spans="2:23">
      <c r="B183" s="263" t="s">
        <v>884</v>
      </c>
      <c r="C183" s="320" t="s">
        <v>406</v>
      </c>
      <c r="D183" s="265">
        <f>SUM(D184:D185)</f>
        <v>0</v>
      </c>
      <c r="E183" s="265">
        <f>SUM(E184:E185)</f>
        <v>0</v>
      </c>
      <c r="F183" s="265">
        <f>SUM(F184:F185)</f>
        <v>0</v>
      </c>
      <c r="G183" s="306"/>
      <c r="H183" s="264">
        <f>SUM(H184:H185)</f>
        <v>0</v>
      </c>
      <c r="I183" s="265">
        <f>SUM(I184:I185)</f>
        <v>0</v>
      </c>
      <c r="J183" s="278"/>
      <c r="K183" s="264">
        <f>SUM(K184:K185)</f>
        <v>0</v>
      </c>
      <c r="L183" s="265">
        <f>SUM(L184:L185)</f>
        <v>0</v>
      </c>
      <c r="M183" s="265"/>
      <c r="N183" s="264">
        <f>SUM(N184:N185)</f>
        <v>0</v>
      </c>
      <c r="O183" s="265">
        <f>SUM(O184:O185)</f>
        <v>0</v>
      </c>
      <c r="P183" s="265"/>
      <c r="Q183" s="264">
        <f>SUM(Q184:Q185)</f>
        <v>0</v>
      </c>
      <c r="R183" s="265">
        <f>SUM(R184:R185)</f>
        <v>0</v>
      </c>
      <c r="S183" s="265"/>
      <c r="T183" s="264"/>
      <c r="U183" s="265"/>
      <c r="V183" s="265"/>
      <c r="W183" s="266"/>
    </row>
    <row r="184" spans="2:23">
      <c r="B184" s="183" t="s">
        <v>380</v>
      </c>
      <c r="C184" s="259" t="s">
        <v>405</v>
      </c>
      <c r="D184" s="181"/>
      <c r="E184" s="181"/>
      <c r="F184" s="181"/>
      <c r="G184" s="295"/>
      <c r="H184" s="273"/>
      <c r="I184" s="181"/>
      <c r="J184" s="270"/>
      <c r="K184" s="258"/>
      <c r="L184" s="182"/>
      <c r="M184" s="182"/>
      <c r="N184" s="258"/>
      <c r="O184" s="182"/>
      <c r="P184" s="182"/>
      <c r="Q184" s="258"/>
      <c r="R184" s="182"/>
      <c r="S184" s="182"/>
      <c r="T184" s="258"/>
      <c r="U184" s="182"/>
      <c r="V184" s="182"/>
      <c r="W184" s="259"/>
    </row>
    <row r="185" spans="2:23">
      <c r="B185" s="183" t="s">
        <v>380</v>
      </c>
      <c r="C185" s="259" t="s">
        <v>404</v>
      </c>
      <c r="D185" s="181"/>
      <c r="E185" s="181"/>
      <c r="F185" s="181"/>
      <c r="G185" s="295"/>
      <c r="H185" s="273"/>
      <c r="I185" s="181"/>
      <c r="J185" s="270"/>
      <c r="K185" s="258"/>
      <c r="L185" s="182"/>
      <c r="M185" s="182"/>
      <c r="N185" s="258"/>
      <c r="O185" s="182"/>
      <c r="P185" s="182"/>
      <c r="Q185" s="258"/>
      <c r="R185" s="182"/>
      <c r="S185" s="182"/>
      <c r="T185" s="258"/>
      <c r="U185" s="182"/>
      <c r="V185" s="182"/>
      <c r="W185" s="259"/>
    </row>
    <row r="186" spans="2:23">
      <c r="B186" s="263" t="s">
        <v>883</v>
      </c>
      <c r="C186" s="320" t="s">
        <v>403</v>
      </c>
      <c r="D186" s="265"/>
      <c r="E186" s="265"/>
      <c r="F186" s="265"/>
      <c r="G186" s="310"/>
      <c r="H186" s="264"/>
      <c r="I186" s="265"/>
      <c r="J186" s="303"/>
      <c r="K186" s="315"/>
      <c r="L186" s="313"/>
      <c r="M186" s="313"/>
      <c r="N186" s="315"/>
      <c r="O186" s="313"/>
      <c r="P186" s="313"/>
      <c r="Q186" s="315"/>
      <c r="R186" s="313"/>
      <c r="S186" s="313"/>
      <c r="T186" s="315"/>
      <c r="U186" s="313"/>
      <c r="V186" s="313"/>
      <c r="W186" s="316"/>
    </row>
    <row r="187" spans="2:23">
      <c r="B187" s="254" t="s">
        <v>866</v>
      </c>
      <c r="C187" s="319" t="s">
        <v>402</v>
      </c>
      <c r="D187" s="256">
        <f>D188+D191+D193+D195</f>
        <v>0</v>
      </c>
      <c r="E187" s="256">
        <f>E188+E191+E193+E195</f>
        <v>0</v>
      </c>
      <c r="F187" s="256">
        <f>F188+F191+F193+F195</f>
        <v>0</v>
      </c>
      <c r="G187" s="305"/>
      <c r="H187" s="255">
        <f>H188+H191+H193+H195</f>
        <v>0</v>
      </c>
      <c r="I187" s="256">
        <f>I188+I191+I193+I195</f>
        <v>0</v>
      </c>
      <c r="J187" s="277"/>
      <c r="K187" s="255">
        <f>K188+K191+K193+K195</f>
        <v>0</v>
      </c>
      <c r="L187" s="256">
        <f>L188+L191+L193+L195</f>
        <v>0</v>
      </c>
      <c r="M187" s="256"/>
      <c r="N187" s="255">
        <f>N188+N191+N193+N195</f>
        <v>0</v>
      </c>
      <c r="O187" s="256">
        <f>O188+O191+O193+O195</f>
        <v>0</v>
      </c>
      <c r="P187" s="256"/>
      <c r="Q187" s="255">
        <f>Q188+Q191+Q193+Q195</f>
        <v>0</v>
      </c>
      <c r="R187" s="256">
        <f>R188+R191+R193+R195</f>
        <v>0</v>
      </c>
      <c r="S187" s="256"/>
      <c r="T187" s="255"/>
      <c r="U187" s="256"/>
      <c r="V187" s="256"/>
      <c r="W187" s="257"/>
    </row>
    <row r="188" spans="2:23">
      <c r="B188" s="263" t="s">
        <v>867</v>
      </c>
      <c r="C188" s="320" t="s">
        <v>401</v>
      </c>
      <c r="D188" s="265">
        <f>SUM(D189:D190)</f>
        <v>0</v>
      </c>
      <c r="E188" s="265">
        <f>SUM(E189:E190)</f>
        <v>0</v>
      </c>
      <c r="F188" s="265">
        <f>SUM(F189:F190)</f>
        <v>0</v>
      </c>
      <c r="G188" s="306"/>
      <c r="H188" s="264">
        <f>SUM(H189:H190)</f>
        <v>0</v>
      </c>
      <c r="I188" s="265">
        <f>SUM(I189:I190)</f>
        <v>0</v>
      </c>
      <c r="J188" s="278"/>
      <c r="K188" s="264">
        <f>SUM(K189:K190)</f>
        <v>0</v>
      </c>
      <c r="L188" s="265">
        <f>SUM(L189:L190)</f>
        <v>0</v>
      </c>
      <c r="M188" s="265"/>
      <c r="N188" s="264">
        <f>SUM(N189:N190)</f>
        <v>0</v>
      </c>
      <c r="O188" s="265">
        <f>SUM(O189:O190)</f>
        <v>0</v>
      </c>
      <c r="P188" s="265"/>
      <c r="Q188" s="264">
        <f>SUM(Q189:Q190)</f>
        <v>0</v>
      </c>
      <c r="R188" s="265">
        <f>SUM(R189:R190)</f>
        <v>0</v>
      </c>
      <c r="S188" s="265"/>
      <c r="T188" s="264"/>
      <c r="U188" s="265"/>
      <c r="V188" s="265"/>
      <c r="W188" s="266"/>
    </row>
    <row r="189" spans="2:23">
      <c r="B189" s="183" t="s">
        <v>380</v>
      </c>
      <c r="C189" s="259" t="s">
        <v>400</v>
      </c>
      <c r="D189" s="182"/>
      <c r="E189" s="182"/>
      <c r="F189" s="182"/>
      <c r="G189" s="295"/>
      <c r="H189" s="258"/>
      <c r="I189" s="182"/>
      <c r="J189" s="270"/>
      <c r="K189" s="258"/>
      <c r="L189" s="182"/>
      <c r="M189" s="182"/>
      <c r="N189" s="258"/>
      <c r="O189" s="182"/>
      <c r="P189" s="182"/>
      <c r="Q189" s="258"/>
      <c r="R189" s="182"/>
      <c r="S189" s="182"/>
      <c r="T189" s="258"/>
      <c r="U189" s="182"/>
      <c r="V189" s="182"/>
      <c r="W189" s="259"/>
    </row>
    <row r="190" spans="2:23">
      <c r="B190" s="183" t="s">
        <v>380</v>
      </c>
      <c r="C190" s="259" t="s">
        <v>399</v>
      </c>
      <c r="D190" s="182"/>
      <c r="E190" s="182"/>
      <c r="F190" s="182"/>
      <c r="G190" s="295"/>
      <c r="H190" s="258"/>
      <c r="I190" s="182"/>
      <c r="J190" s="270"/>
      <c r="K190" s="258"/>
      <c r="L190" s="182"/>
      <c r="M190" s="182"/>
      <c r="N190" s="258"/>
      <c r="O190" s="182"/>
      <c r="P190" s="182"/>
      <c r="Q190" s="258"/>
      <c r="R190" s="182"/>
      <c r="S190" s="182"/>
      <c r="T190" s="258"/>
      <c r="U190" s="182"/>
      <c r="V190" s="182"/>
      <c r="W190" s="259"/>
    </row>
    <row r="191" spans="2:23">
      <c r="B191" s="263" t="s">
        <v>868</v>
      </c>
      <c r="C191" s="320" t="s">
        <v>398</v>
      </c>
      <c r="D191" s="265">
        <f>D192</f>
        <v>0</v>
      </c>
      <c r="E191" s="265">
        <f>E192</f>
        <v>0</v>
      </c>
      <c r="F191" s="265">
        <f>F192</f>
        <v>0</v>
      </c>
      <c r="G191" s="306"/>
      <c r="H191" s="264">
        <f>H192</f>
        <v>0</v>
      </c>
      <c r="I191" s="265">
        <f>I192</f>
        <v>0</v>
      </c>
      <c r="J191" s="278"/>
      <c r="K191" s="264">
        <f>K192</f>
        <v>0</v>
      </c>
      <c r="L191" s="265">
        <f>L192</f>
        <v>0</v>
      </c>
      <c r="M191" s="265"/>
      <c r="N191" s="264">
        <f>N192</f>
        <v>0</v>
      </c>
      <c r="O191" s="265">
        <f>O192</f>
        <v>0</v>
      </c>
      <c r="P191" s="265"/>
      <c r="Q191" s="264">
        <f>Q192</f>
        <v>0</v>
      </c>
      <c r="R191" s="265">
        <f>R192</f>
        <v>0</v>
      </c>
      <c r="S191" s="265"/>
      <c r="T191" s="264"/>
      <c r="U191" s="265"/>
      <c r="V191" s="265"/>
      <c r="W191" s="266"/>
    </row>
    <row r="192" spans="2:23">
      <c r="B192" s="183" t="s">
        <v>380</v>
      </c>
      <c r="C192" s="259" t="s">
        <v>398</v>
      </c>
      <c r="D192" s="182"/>
      <c r="E192" s="182"/>
      <c r="F192" s="182"/>
      <c r="G192" s="295"/>
      <c r="H192" s="258"/>
      <c r="I192" s="182"/>
      <c r="J192" s="270"/>
      <c r="K192" s="258"/>
      <c r="L192" s="182"/>
      <c r="M192" s="182"/>
      <c r="N192" s="258"/>
      <c r="O192" s="182"/>
      <c r="P192" s="182"/>
      <c r="Q192" s="258"/>
      <c r="R192" s="182"/>
      <c r="S192" s="182"/>
      <c r="T192" s="258"/>
      <c r="U192" s="182"/>
      <c r="V192" s="182"/>
      <c r="W192" s="259"/>
    </row>
    <row r="193" spans="2:23">
      <c r="B193" s="263" t="s">
        <v>869</v>
      </c>
      <c r="C193" s="320" t="s">
        <v>397</v>
      </c>
      <c r="D193" s="265">
        <f>D194</f>
        <v>0</v>
      </c>
      <c r="E193" s="265">
        <f>E194</f>
        <v>0</v>
      </c>
      <c r="F193" s="265">
        <f>F194</f>
        <v>0</v>
      </c>
      <c r="G193" s="306"/>
      <c r="H193" s="264">
        <f>H194</f>
        <v>0</v>
      </c>
      <c r="I193" s="265">
        <f>I194</f>
        <v>0</v>
      </c>
      <c r="J193" s="278"/>
      <c r="K193" s="264">
        <f>K194</f>
        <v>0</v>
      </c>
      <c r="L193" s="265">
        <f>L194</f>
        <v>0</v>
      </c>
      <c r="M193" s="265"/>
      <c r="N193" s="264">
        <f>N194</f>
        <v>0</v>
      </c>
      <c r="O193" s="265">
        <f>O194</f>
        <v>0</v>
      </c>
      <c r="P193" s="265"/>
      <c r="Q193" s="264">
        <f>Q194</f>
        <v>0</v>
      </c>
      <c r="R193" s="265">
        <f>R194</f>
        <v>0</v>
      </c>
      <c r="S193" s="265"/>
      <c r="T193" s="264"/>
      <c r="U193" s="265"/>
      <c r="V193" s="265"/>
      <c r="W193" s="266"/>
    </row>
    <row r="194" spans="2:23">
      <c r="B194" s="183" t="s">
        <v>380</v>
      </c>
      <c r="C194" s="259" t="s">
        <v>396</v>
      </c>
      <c r="D194" s="182"/>
      <c r="E194" s="182"/>
      <c r="F194" s="182"/>
      <c r="G194" s="295"/>
      <c r="H194" s="258"/>
      <c r="I194" s="182"/>
      <c r="J194" s="270"/>
      <c r="K194" s="258"/>
      <c r="L194" s="182"/>
      <c r="M194" s="182"/>
      <c r="N194" s="258"/>
      <c r="O194" s="182"/>
      <c r="P194" s="182"/>
      <c r="Q194" s="258"/>
      <c r="R194" s="182"/>
      <c r="S194" s="182"/>
      <c r="T194" s="258"/>
      <c r="U194" s="182"/>
      <c r="V194" s="182"/>
      <c r="W194" s="259"/>
    </row>
    <row r="195" spans="2:23">
      <c r="B195" s="263" t="s">
        <v>870</v>
      </c>
      <c r="C195" s="320" t="s">
        <v>395</v>
      </c>
      <c r="D195" s="265">
        <f>D196</f>
        <v>0</v>
      </c>
      <c r="E195" s="265">
        <f>E196</f>
        <v>0</v>
      </c>
      <c r="F195" s="265">
        <f>F196</f>
        <v>0</v>
      </c>
      <c r="G195" s="306"/>
      <c r="H195" s="264">
        <f>H196</f>
        <v>0</v>
      </c>
      <c r="I195" s="265">
        <f>I196</f>
        <v>0</v>
      </c>
      <c r="J195" s="278"/>
      <c r="K195" s="264">
        <f>K196</f>
        <v>0</v>
      </c>
      <c r="L195" s="265">
        <f>L196</f>
        <v>0</v>
      </c>
      <c r="M195" s="265"/>
      <c r="N195" s="264">
        <f>N196</f>
        <v>0</v>
      </c>
      <c r="O195" s="265">
        <f>O196</f>
        <v>0</v>
      </c>
      <c r="P195" s="265"/>
      <c r="Q195" s="264">
        <f>Q196</f>
        <v>0</v>
      </c>
      <c r="R195" s="265">
        <f>R196</f>
        <v>0</v>
      </c>
      <c r="S195" s="265"/>
      <c r="T195" s="264"/>
      <c r="U195" s="265"/>
      <c r="V195" s="265"/>
      <c r="W195" s="266"/>
    </row>
    <row r="196" spans="2:23" ht="115.2">
      <c r="B196" s="183" t="s">
        <v>380</v>
      </c>
      <c r="C196" s="259" t="s">
        <v>394</v>
      </c>
      <c r="D196" s="181"/>
      <c r="E196" s="181"/>
      <c r="F196" s="181"/>
      <c r="G196" s="295" t="s">
        <v>895</v>
      </c>
      <c r="H196" s="273"/>
      <c r="I196" s="181"/>
      <c r="J196" s="270" t="s">
        <v>895</v>
      </c>
      <c r="K196" s="258"/>
      <c r="L196" s="182"/>
      <c r="M196" s="295" t="s">
        <v>895</v>
      </c>
      <c r="N196" s="258"/>
      <c r="O196" s="182"/>
      <c r="P196" s="295" t="s">
        <v>895</v>
      </c>
      <c r="Q196" s="258"/>
      <c r="R196" s="182"/>
      <c r="S196" s="295" t="s">
        <v>895</v>
      </c>
      <c r="T196" s="258"/>
      <c r="U196" s="182"/>
      <c r="V196" s="182"/>
      <c r="W196" s="270" t="s">
        <v>895</v>
      </c>
    </row>
    <row r="197" spans="2:23">
      <c r="B197" s="254" t="s">
        <v>871</v>
      </c>
      <c r="C197" s="319" t="s">
        <v>393</v>
      </c>
      <c r="D197" s="256">
        <f>D198</f>
        <v>0</v>
      </c>
      <c r="E197" s="256">
        <f>E198</f>
        <v>0</v>
      </c>
      <c r="F197" s="256">
        <f>F198</f>
        <v>0</v>
      </c>
      <c r="G197" s="305"/>
      <c r="H197" s="255">
        <f>H198</f>
        <v>0</v>
      </c>
      <c r="I197" s="256">
        <f>I198</f>
        <v>0</v>
      </c>
      <c r="J197" s="277"/>
      <c r="K197" s="255">
        <f>K198</f>
        <v>0</v>
      </c>
      <c r="L197" s="256">
        <f>L198</f>
        <v>0</v>
      </c>
      <c r="M197" s="256"/>
      <c r="N197" s="255">
        <f>N198</f>
        <v>0</v>
      </c>
      <c r="O197" s="256">
        <f>O198</f>
        <v>0</v>
      </c>
      <c r="P197" s="256"/>
      <c r="Q197" s="255">
        <f>Q198</f>
        <v>0</v>
      </c>
      <c r="R197" s="256">
        <f>R198</f>
        <v>0</v>
      </c>
      <c r="S197" s="256"/>
      <c r="T197" s="255"/>
      <c r="U197" s="256"/>
      <c r="V197" s="256"/>
      <c r="W197" s="257"/>
    </row>
    <row r="198" spans="2:23">
      <c r="B198" s="263" t="s">
        <v>885</v>
      </c>
      <c r="C198" s="320" t="s">
        <v>393</v>
      </c>
      <c r="D198" s="265"/>
      <c r="E198" s="265"/>
      <c r="F198" s="265"/>
      <c r="G198" s="306"/>
      <c r="H198" s="264"/>
      <c r="I198" s="265"/>
      <c r="J198" s="278"/>
      <c r="K198" s="264"/>
      <c r="L198" s="265"/>
      <c r="M198" s="265"/>
      <c r="N198" s="264"/>
      <c r="O198" s="265"/>
      <c r="P198" s="265"/>
      <c r="Q198" s="264"/>
      <c r="R198" s="265"/>
      <c r="S198" s="265"/>
      <c r="T198" s="264"/>
      <c r="U198" s="265"/>
      <c r="V198" s="265"/>
      <c r="W198" s="266"/>
    </row>
    <row r="199" spans="2:23">
      <c r="B199" s="269" t="s">
        <v>392</v>
      </c>
      <c r="C199" s="322" t="s">
        <v>391</v>
      </c>
      <c r="D199" s="252">
        <f t="shared" ref="D199:F200" si="0">D200</f>
        <v>0</v>
      </c>
      <c r="E199" s="252">
        <f t="shared" si="0"/>
        <v>0</v>
      </c>
      <c r="F199" s="252">
        <f t="shared" si="0"/>
        <v>0</v>
      </c>
      <c r="G199" s="307"/>
      <c r="H199" s="251">
        <f>H200</f>
        <v>0</v>
      </c>
      <c r="I199" s="252">
        <f>I200</f>
        <v>0</v>
      </c>
      <c r="J199" s="276"/>
      <c r="K199" s="251">
        <f>K200</f>
        <v>0</v>
      </c>
      <c r="L199" s="252">
        <f>L200</f>
        <v>0</v>
      </c>
      <c r="M199" s="252"/>
      <c r="N199" s="251">
        <f>N200</f>
        <v>0</v>
      </c>
      <c r="O199" s="252">
        <f>O200</f>
        <v>0</v>
      </c>
      <c r="P199" s="252"/>
      <c r="Q199" s="251">
        <f>Q200</f>
        <v>0</v>
      </c>
      <c r="R199" s="252">
        <f>R200</f>
        <v>0</v>
      </c>
      <c r="S199" s="252"/>
      <c r="T199" s="251"/>
      <c r="U199" s="252"/>
      <c r="V199" s="252"/>
      <c r="W199" s="253"/>
    </row>
    <row r="200" spans="2:23">
      <c r="B200" s="254" t="s">
        <v>886</v>
      </c>
      <c r="C200" s="319" t="s">
        <v>390</v>
      </c>
      <c r="D200" s="256">
        <f t="shared" si="0"/>
        <v>0</v>
      </c>
      <c r="E200" s="256">
        <f t="shared" si="0"/>
        <v>0</v>
      </c>
      <c r="F200" s="256">
        <f t="shared" si="0"/>
        <v>0</v>
      </c>
      <c r="G200" s="305"/>
      <c r="H200" s="255">
        <f>H201</f>
        <v>0</v>
      </c>
      <c r="I200" s="256">
        <f>I201</f>
        <v>0</v>
      </c>
      <c r="J200" s="277"/>
      <c r="K200" s="255">
        <f>K201</f>
        <v>0</v>
      </c>
      <c r="L200" s="256">
        <f>L201</f>
        <v>0</v>
      </c>
      <c r="M200" s="256"/>
      <c r="N200" s="255">
        <f>N201</f>
        <v>0</v>
      </c>
      <c r="O200" s="256">
        <f>O201</f>
        <v>0</v>
      </c>
      <c r="P200" s="256"/>
      <c r="Q200" s="255">
        <f>Q201</f>
        <v>0</v>
      </c>
      <c r="R200" s="256">
        <f>R201</f>
        <v>0</v>
      </c>
      <c r="S200" s="256"/>
      <c r="T200" s="255"/>
      <c r="U200" s="256"/>
      <c r="V200" s="256"/>
      <c r="W200" s="257"/>
    </row>
    <row r="201" spans="2:23">
      <c r="B201" s="263" t="s">
        <v>873</v>
      </c>
      <c r="C201" s="320" t="s">
        <v>389</v>
      </c>
      <c r="D201" s="265">
        <f>SUM(D202:D210)</f>
        <v>0</v>
      </c>
      <c r="E201" s="265">
        <f>SUM(E202:E210)</f>
        <v>0</v>
      </c>
      <c r="F201" s="265">
        <f>SUM(F202:F210)</f>
        <v>0</v>
      </c>
      <c r="G201" s="306"/>
      <c r="H201" s="264">
        <f>SUM(H202:H210)</f>
        <v>0</v>
      </c>
      <c r="I201" s="265">
        <f>SUM(I202:I210)</f>
        <v>0</v>
      </c>
      <c r="J201" s="278"/>
      <c r="K201" s="264">
        <f>SUM(K202:K210)</f>
        <v>0</v>
      </c>
      <c r="L201" s="265">
        <f>SUM(L202:L210)</f>
        <v>0</v>
      </c>
      <c r="M201" s="265"/>
      <c r="N201" s="264">
        <f>SUM(N202:N210)</f>
        <v>0</v>
      </c>
      <c r="O201" s="265">
        <f>SUM(O202:O210)</f>
        <v>0</v>
      </c>
      <c r="P201" s="265"/>
      <c r="Q201" s="264">
        <f>SUM(Q202:Q210)</f>
        <v>0</v>
      </c>
      <c r="R201" s="265">
        <f>SUM(R202:R210)</f>
        <v>0</v>
      </c>
      <c r="S201" s="265"/>
      <c r="T201" s="264"/>
      <c r="U201" s="265"/>
      <c r="V201" s="265"/>
      <c r="W201" s="266"/>
    </row>
    <row r="202" spans="2:23">
      <c r="B202" s="183" t="s">
        <v>380</v>
      </c>
      <c r="C202" s="259" t="s">
        <v>388</v>
      </c>
      <c r="D202" s="181"/>
      <c r="E202" s="181"/>
      <c r="F202" s="181"/>
      <c r="G202" s="295"/>
      <c r="H202" s="273"/>
      <c r="I202" s="181"/>
      <c r="J202" s="270"/>
      <c r="K202" s="258"/>
      <c r="L202" s="182"/>
      <c r="M202" s="182"/>
      <c r="N202" s="258"/>
      <c r="O202" s="182"/>
      <c r="P202" s="182"/>
      <c r="Q202" s="258"/>
      <c r="R202" s="182"/>
      <c r="S202" s="182"/>
      <c r="T202" s="258"/>
      <c r="U202" s="182"/>
      <c r="V202" s="182"/>
      <c r="W202" s="259"/>
    </row>
    <row r="203" spans="2:23">
      <c r="B203" s="183" t="s">
        <v>380</v>
      </c>
      <c r="C203" s="259" t="s">
        <v>387</v>
      </c>
      <c r="D203" s="181"/>
      <c r="E203" s="181"/>
      <c r="F203" s="181"/>
      <c r="G203" s="295"/>
      <c r="H203" s="273"/>
      <c r="I203" s="181"/>
      <c r="J203" s="270"/>
      <c r="K203" s="258"/>
      <c r="L203" s="182"/>
      <c r="M203" s="182"/>
      <c r="N203" s="258"/>
      <c r="O203" s="182"/>
      <c r="P203" s="182"/>
      <c r="Q203" s="258"/>
      <c r="R203" s="182"/>
      <c r="S203" s="182"/>
      <c r="T203" s="258"/>
      <c r="U203" s="182"/>
      <c r="V203" s="182"/>
      <c r="W203" s="259"/>
    </row>
    <row r="204" spans="2:23">
      <c r="B204" s="183" t="s">
        <v>380</v>
      </c>
      <c r="C204" s="259" t="s">
        <v>386</v>
      </c>
      <c r="D204" s="181"/>
      <c r="E204" s="181"/>
      <c r="F204" s="181"/>
      <c r="G204" s="295"/>
      <c r="H204" s="273"/>
      <c r="I204" s="181"/>
      <c r="J204" s="270"/>
      <c r="K204" s="258"/>
      <c r="L204" s="182"/>
      <c r="M204" s="182"/>
      <c r="N204" s="258"/>
      <c r="O204" s="182"/>
      <c r="P204" s="182"/>
      <c r="Q204" s="258"/>
      <c r="R204" s="182"/>
      <c r="S204" s="182"/>
      <c r="T204" s="258"/>
      <c r="U204" s="182"/>
      <c r="V204" s="182"/>
      <c r="W204" s="259"/>
    </row>
    <row r="205" spans="2:23">
      <c r="B205" s="183" t="s">
        <v>380</v>
      </c>
      <c r="C205" s="259" t="s">
        <v>385</v>
      </c>
      <c r="D205" s="181"/>
      <c r="E205" s="181"/>
      <c r="F205" s="181"/>
      <c r="G205" s="295"/>
      <c r="H205" s="273"/>
      <c r="I205" s="181"/>
      <c r="J205" s="270"/>
      <c r="K205" s="258"/>
      <c r="L205" s="182"/>
      <c r="M205" s="182"/>
      <c r="N205" s="258"/>
      <c r="O205" s="182"/>
      <c r="P205" s="182"/>
      <c r="Q205" s="258"/>
      <c r="R205" s="182"/>
      <c r="S205" s="182"/>
      <c r="T205" s="258"/>
      <c r="U205" s="182"/>
      <c r="V205" s="182"/>
      <c r="W205" s="259"/>
    </row>
    <row r="206" spans="2:23">
      <c r="B206" s="183" t="s">
        <v>380</v>
      </c>
      <c r="C206" s="259" t="s">
        <v>384</v>
      </c>
      <c r="D206" s="181"/>
      <c r="E206" s="181"/>
      <c r="F206" s="181"/>
      <c r="G206" s="295"/>
      <c r="H206" s="273"/>
      <c r="I206" s="181"/>
      <c r="J206" s="270"/>
      <c r="K206" s="258"/>
      <c r="L206" s="182"/>
      <c r="M206" s="182"/>
      <c r="N206" s="258"/>
      <c r="O206" s="182"/>
      <c r="P206" s="182"/>
      <c r="Q206" s="258"/>
      <c r="R206" s="182"/>
      <c r="S206" s="182"/>
      <c r="T206" s="258"/>
      <c r="U206" s="182"/>
      <c r="V206" s="182"/>
      <c r="W206" s="259"/>
    </row>
    <row r="207" spans="2:23">
      <c r="B207" s="183" t="s">
        <v>380</v>
      </c>
      <c r="C207" s="259" t="s">
        <v>383</v>
      </c>
      <c r="D207" s="181"/>
      <c r="E207" s="181"/>
      <c r="F207" s="181"/>
      <c r="G207" s="295"/>
      <c r="H207" s="273"/>
      <c r="I207" s="181"/>
      <c r="J207" s="270"/>
      <c r="K207" s="258"/>
      <c r="L207" s="182"/>
      <c r="M207" s="182"/>
      <c r="N207" s="258"/>
      <c r="O207" s="182"/>
      <c r="P207" s="182"/>
      <c r="Q207" s="258"/>
      <c r="R207" s="182"/>
      <c r="S207" s="182"/>
      <c r="T207" s="258"/>
      <c r="U207" s="182"/>
      <c r="V207" s="182"/>
      <c r="W207" s="259"/>
    </row>
    <row r="208" spans="2:23">
      <c r="B208" s="183" t="s">
        <v>380</v>
      </c>
      <c r="C208" s="259" t="s">
        <v>382</v>
      </c>
      <c r="D208" s="181"/>
      <c r="E208" s="181"/>
      <c r="F208" s="181"/>
      <c r="G208" s="295"/>
      <c r="H208" s="273"/>
      <c r="I208" s="181"/>
      <c r="J208" s="270"/>
      <c r="K208" s="258"/>
      <c r="L208" s="182"/>
      <c r="M208" s="182"/>
      <c r="N208" s="258"/>
      <c r="O208" s="182"/>
      <c r="P208" s="182"/>
      <c r="Q208" s="258"/>
      <c r="R208" s="182"/>
      <c r="S208" s="182"/>
      <c r="T208" s="258"/>
      <c r="U208" s="182"/>
      <c r="V208" s="182"/>
      <c r="W208" s="259"/>
    </row>
    <row r="209" spans="2:23">
      <c r="B209" s="183" t="s">
        <v>380</v>
      </c>
      <c r="C209" s="259" t="s">
        <v>381</v>
      </c>
      <c r="D209" s="181"/>
      <c r="E209" s="181"/>
      <c r="F209" s="181"/>
      <c r="G209" s="295"/>
      <c r="H209" s="273"/>
      <c r="I209" s="181"/>
      <c r="J209" s="270"/>
      <c r="K209" s="258"/>
      <c r="L209" s="182"/>
      <c r="M209" s="182"/>
      <c r="N209" s="258"/>
      <c r="O209" s="182"/>
      <c r="P209" s="182"/>
      <c r="Q209" s="258"/>
      <c r="R209" s="182"/>
      <c r="S209" s="182"/>
      <c r="T209" s="258"/>
      <c r="U209" s="182"/>
      <c r="V209" s="182"/>
      <c r="W209" s="259"/>
    </row>
    <row r="210" spans="2:23">
      <c r="B210" s="183" t="s">
        <v>380</v>
      </c>
      <c r="C210" s="259" t="s">
        <v>379</v>
      </c>
      <c r="D210" s="181"/>
      <c r="E210" s="181"/>
      <c r="F210" s="181"/>
      <c r="G210" s="295"/>
      <c r="H210" s="273"/>
      <c r="I210" s="181"/>
      <c r="J210" s="270"/>
      <c r="K210" s="258"/>
      <c r="L210" s="182"/>
      <c r="M210" s="182"/>
      <c r="N210" s="258"/>
      <c r="O210" s="182"/>
      <c r="P210" s="182"/>
      <c r="Q210" s="258"/>
      <c r="R210" s="182"/>
      <c r="S210" s="182"/>
      <c r="T210" s="258"/>
      <c r="U210" s="182"/>
      <c r="V210" s="182"/>
      <c r="W210" s="259"/>
    </row>
    <row r="211" spans="2:23" ht="15" thickBot="1">
      <c r="B211" s="537" t="s">
        <v>378</v>
      </c>
      <c r="C211" s="538"/>
      <c r="D211" s="179">
        <f>D199+D161+D83</f>
        <v>0</v>
      </c>
      <c r="E211" s="179">
        <f>E199+E161+E83</f>
        <v>0</v>
      </c>
      <c r="F211" s="179">
        <f>F199+F161+F83</f>
        <v>0</v>
      </c>
      <c r="G211" s="311"/>
      <c r="H211" s="274">
        <f>H199+H161+H83</f>
        <v>0</v>
      </c>
      <c r="I211" s="179">
        <f>I199+I161+I83</f>
        <v>0</v>
      </c>
      <c r="J211" s="281"/>
      <c r="K211" s="274">
        <f>K199+K161+K83</f>
        <v>0</v>
      </c>
      <c r="L211" s="179">
        <f>L199+L161+L83</f>
        <v>0</v>
      </c>
      <c r="M211" s="179"/>
      <c r="N211" s="274">
        <f>N199+N161+N83</f>
        <v>0</v>
      </c>
      <c r="O211" s="179">
        <f>O199+O161+O83</f>
        <v>0</v>
      </c>
      <c r="P211" s="179"/>
      <c r="Q211" s="274">
        <f>Q199+Q161+Q83</f>
        <v>0</v>
      </c>
      <c r="R211" s="179">
        <f>R199+R161+R83</f>
        <v>0</v>
      </c>
      <c r="S211" s="179"/>
      <c r="T211" s="274"/>
      <c r="U211" s="179"/>
      <c r="V211" s="179"/>
      <c r="W211" s="275"/>
    </row>
  </sheetData>
  <mergeCells count="11">
    <mergeCell ref="K4:M4"/>
    <mergeCell ref="B82:C82"/>
    <mergeCell ref="B211:C211"/>
    <mergeCell ref="B2:C5"/>
    <mergeCell ref="D2:G3"/>
    <mergeCell ref="H2:W3"/>
    <mergeCell ref="D4:G4"/>
    <mergeCell ref="T4:W4"/>
    <mergeCell ref="H4:J4"/>
    <mergeCell ref="Q4:S4"/>
    <mergeCell ref="N4:P4"/>
  </mergeCells>
  <pageMargins left="0.70866141732283472" right="0.70866141732283472" top="0.74803149606299213" bottom="0.74803149606299213" header="0.31496062992125984" footer="0.31496062992125984"/>
  <pageSetup paperSize="8"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92"/>
  <sheetViews>
    <sheetView workbookViewId="0"/>
  </sheetViews>
  <sheetFormatPr defaultRowHeight="14.4"/>
  <cols>
    <col min="1" max="1" width="2.6640625" customWidth="1"/>
    <col min="4" max="4" width="70.33203125" customWidth="1"/>
  </cols>
  <sheetData>
    <row r="2" spans="2:4">
      <c r="B2" s="3" t="s">
        <v>3</v>
      </c>
      <c r="C2" s="449" t="s">
        <v>169</v>
      </c>
      <c r="D2" s="449"/>
    </row>
    <row r="3" spans="2:4" ht="10.199999999999999" customHeight="1">
      <c r="B3" s="1"/>
      <c r="C3" s="454"/>
      <c r="D3" s="454"/>
    </row>
    <row r="4" spans="2:4">
      <c r="B4" s="3" t="s">
        <v>5</v>
      </c>
      <c r="C4" s="449" t="s">
        <v>170</v>
      </c>
      <c r="D4" s="449"/>
    </row>
    <row r="5" spans="2:4">
      <c r="B5" s="1"/>
      <c r="C5" s="1" t="s">
        <v>171</v>
      </c>
      <c r="D5" s="1" t="s">
        <v>172</v>
      </c>
    </row>
    <row r="6" spans="2:4">
      <c r="B6" s="1"/>
      <c r="C6" s="1" t="s">
        <v>173</v>
      </c>
      <c r="D6" s="1" t="s">
        <v>174</v>
      </c>
    </row>
    <row r="7" spans="2:4">
      <c r="B7" s="1"/>
      <c r="C7" s="1" t="s">
        <v>175</v>
      </c>
      <c r="D7" s="1" t="s">
        <v>176</v>
      </c>
    </row>
    <row r="8" spans="2:4">
      <c r="B8" s="1"/>
      <c r="C8" s="1" t="s">
        <v>177</v>
      </c>
      <c r="D8" s="1" t="s">
        <v>85</v>
      </c>
    </row>
    <row r="9" spans="2:4">
      <c r="B9" s="1"/>
      <c r="C9" s="1" t="s">
        <v>178</v>
      </c>
      <c r="D9" s="1" t="s">
        <v>179</v>
      </c>
    </row>
    <row r="10" spans="2:4" ht="10.199999999999999" customHeight="1">
      <c r="B10" s="1"/>
      <c r="C10" s="454"/>
      <c r="D10" s="454"/>
    </row>
    <row r="11" spans="2:4">
      <c r="B11" s="3" t="s">
        <v>180</v>
      </c>
      <c r="C11" s="449" t="s">
        <v>181</v>
      </c>
      <c r="D11" s="449"/>
    </row>
    <row r="12" spans="2:4">
      <c r="B12" s="1"/>
      <c r="C12" s="1" t="s">
        <v>15</v>
      </c>
      <c r="D12" s="1" t="s">
        <v>182</v>
      </c>
    </row>
    <row r="13" spans="2:4">
      <c r="B13" s="1"/>
      <c r="C13" s="1" t="s">
        <v>183</v>
      </c>
      <c r="D13" s="1" t="s">
        <v>184</v>
      </c>
    </row>
    <row r="14" spans="2:4">
      <c r="B14" s="1"/>
      <c r="C14" s="1" t="s">
        <v>185</v>
      </c>
      <c r="D14" s="1" t="s">
        <v>186</v>
      </c>
    </row>
    <row r="15" spans="2:4">
      <c r="B15" s="1"/>
      <c r="C15" s="1" t="s">
        <v>187</v>
      </c>
      <c r="D15" s="1" t="s">
        <v>188</v>
      </c>
    </row>
    <row r="16" spans="2:4">
      <c r="B16" s="1"/>
      <c r="C16" s="1" t="s">
        <v>189</v>
      </c>
      <c r="D16" s="1" t="s">
        <v>190</v>
      </c>
    </row>
    <row r="17" spans="2:4">
      <c r="B17" s="1"/>
      <c r="C17" s="1" t="s">
        <v>191</v>
      </c>
      <c r="D17" s="1" t="s">
        <v>85</v>
      </c>
    </row>
    <row r="18" spans="2:4">
      <c r="B18" s="1"/>
      <c r="C18" s="1" t="s">
        <v>192</v>
      </c>
      <c r="D18" s="1" t="s">
        <v>193</v>
      </c>
    </row>
    <row r="19" spans="2:4" ht="10.199999999999999" customHeight="1">
      <c r="B19" s="1"/>
      <c r="C19" s="454"/>
      <c r="D19" s="454"/>
    </row>
    <row r="20" spans="2:4">
      <c r="B20" s="3" t="s">
        <v>18</v>
      </c>
      <c r="C20" s="449" t="s">
        <v>194</v>
      </c>
      <c r="D20" s="449"/>
    </row>
    <row r="21" spans="2:4">
      <c r="B21" s="1"/>
      <c r="C21" s="1" t="s">
        <v>195</v>
      </c>
      <c r="D21" s="1" t="s">
        <v>123</v>
      </c>
    </row>
    <row r="22" spans="2:4">
      <c r="B22" s="1"/>
      <c r="C22" s="1" t="s">
        <v>196</v>
      </c>
      <c r="D22" s="1" t="s">
        <v>197</v>
      </c>
    </row>
    <row r="23" spans="2:4">
      <c r="B23" s="1"/>
      <c r="C23" s="1" t="s">
        <v>198</v>
      </c>
      <c r="D23" s="1" t="s">
        <v>125</v>
      </c>
    </row>
    <row r="24" spans="2:4" ht="10.199999999999999" customHeight="1">
      <c r="B24" s="454"/>
      <c r="C24" s="454"/>
      <c r="D24" s="454"/>
    </row>
    <row r="25" spans="2:4" ht="16.2" customHeight="1">
      <c r="B25" s="456" t="s">
        <v>199</v>
      </c>
      <c r="C25" s="457"/>
      <c r="D25" s="457"/>
    </row>
    <row r="26" spans="2:4" ht="16.2" customHeight="1">
      <c r="B26" s="457"/>
      <c r="C26" s="457"/>
      <c r="D26" s="457"/>
    </row>
    <row r="27" spans="2:4" ht="10.199999999999999" customHeight="1">
      <c r="B27" s="455"/>
      <c r="C27" s="455"/>
      <c r="D27" s="455"/>
    </row>
    <row r="28" spans="2:4">
      <c r="B28" s="3" t="s">
        <v>200</v>
      </c>
      <c r="C28" s="449" t="s">
        <v>201</v>
      </c>
      <c r="D28" s="449"/>
    </row>
    <row r="29" spans="2:4" ht="15">
      <c r="B29" s="1"/>
      <c r="C29" s="1" t="s">
        <v>132</v>
      </c>
      <c r="D29" s="2" t="s">
        <v>208</v>
      </c>
    </row>
    <row r="30" spans="2:4" ht="15">
      <c r="B30" s="1"/>
      <c r="C30" s="1" t="s">
        <v>133</v>
      </c>
      <c r="D30" s="2" t="s">
        <v>209</v>
      </c>
    </row>
    <row r="31" spans="2:4" ht="15">
      <c r="B31" s="1"/>
      <c r="C31" s="1" t="s">
        <v>134</v>
      </c>
      <c r="D31" s="2" t="s">
        <v>210</v>
      </c>
    </row>
    <row r="32" spans="2:4" ht="15">
      <c r="B32" s="1"/>
      <c r="C32" s="1" t="s">
        <v>135</v>
      </c>
      <c r="D32" s="2" t="s">
        <v>211</v>
      </c>
    </row>
    <row r="33" spans="2:4" ht="15">
      <c r="B33" s="1"/>
      <c r="C33" s="1" t="s">
        <v>136</v>
      </c>
      <c r="D33" s="2" t="s">
        <v>1</v>
      </c>
    </row>
    <row r="34" spans="2:4" ht="15">
      <c r="B34" s="1"/>
      <c r="C34" s="1" t="s">
        <v>137</v>
      </c>
      <c r="D34" s="2" t="s">
        <v>212</v>
      </c>
    </row>
    <row r="35" spans="2:4" ht="15">
      <c r="B35" s="1"/>
      <c r="C35" s="1" t="s">
        <v>138</v>
      </c>
      <c r="D35" s="2" t="s">
        <v>131</v>
      </c>
    </row>
    <row r="36" spans="2:4" ht="15">
      <c r="B36" s="1"/>
      <c r="C36" s="1" t="s">
        <v>157</v>
      </c>
      <c r="D36" s="2" t="s">
        <v>202</v>
      </c>
    </row>
    <row r="37" spans="2:4">
      <c r="B37" s="3" t="s">
        <v>213</v>
      </c>
      <c r="C37" s="449" t="s">
        <v>215</v>
      </c>
      <c r="D37" s="449"/>
    </row>
    <row r="38" spans="2:4" ht="15">
      <c r="B38" s="1"/>
      <c r="C38" s="1" t="s">
        <v>139</v>
      </c>
      <c r="D38" s="2" t="s">
        <v>216</v>
      </c>
    </row>
    <row r="39" spans="2:4" ht="15">
      <c r="B39" s="1"/>
      <c r="C39" s="1" t="s">
        <v>140</v>
      </c>
      <c r="D39" s="2" t="s">
        <v>217</v>
      </c>
    </row>
    <row r="40" spans="2:4" ht="15">
      <c r="B40" s="1"/>
      <c r="C40" s="1" t="s">
        <v>141</v>
      </c>
      <c r="D40" s="2" t="s">
        <v>218</v>
      </c>
    </row>
    <row r="41" spans="2:4" ht="15">
      <c r="B41" s="1"/>
      <c r="C41" s="1" t="s">
        <v>142</v>
      </c>
      <c r="D41" s="2" t="s">
        <v>219</v>
      </c>
    </row>
    <row r="42" spans="2:4" ht="15">
      <c r="B42" s="1"/>
      <c r="C42" s="1" t="s">
        <v>143</v>
      </c>
      <c r="D42" s="2" t="s">
        <v>220</v>
      </c>
    </row>
    <row r="43" spans="2:4" ht="15">
      <c r="B43" s="1"/>
      <c r="C43" s="1" t="s">
        <v>144</v>
      </c>
      <c r="D43" s="2" t="s">
        <v>221</v>
      </c>
    </row>
    <row r="44" spans="2:4" ht="15">
      <c r="B44" s="1"/>
      <c r="C44" s="1" t="s">
        <v>145</v>
      </c>
      <c r="D44" s="2" t="s">
        <v>222</v>
      </c>
    </row>
    <row r="45" spans="2:4" ht="15">
      <c r="B45" s="1"/>
      <c r="C45" s="1" t="s">
        <v>159</v>
      </c>
      <c r="D45" s="2" t="s">
        <v>223</v>
      </c>
    </row>
    <row r="46" spans="2:4">
      <c r="B46" s="3" t="s">
        <v>160</v>
      </c>
      <c r="C46" s="449" t="s">
        <v>156</v>
      </c>
      <c r="D46" s="449"/>
    </row>
    <row r="47" spans="2:4" ht="15">
      <c r="B47" s="1"/>
      <c r="C47" s="1" t="s">
        <v>139</v>
      </c>
      <c r="D47" s="2" t="s">
        <v>224</v>
      </c>
    </row>
    <row r="48" spans="2:4" ht="15">
      <c r="B48" s="1"/>
      <c r="C48" s="1" t="s">
        <v>140</v>
      </c>
      <c r="D48" s="2" t="s">
        <v>225</v>
      </c>
    </row>
    <row r="49" spans="2:4" ht="15">
      <c r="B49" s="1"/>
      <c r="C49" s="1" t="s">
        <v>141</v>
      </c>
      <c r="D49" s="2" t="s">
        <v>226</v>
      </c>
    </row>
    <row r="50" spans="2:4" ht="15">
      <c r="B50" s="1"/>
      <c r="C50" s="1" t="s">
        <v>142</v>
      </c>
      <c r="D50" s="2" t="s">
        <v>227</v>
      </c>
    </row>
    <row r="51" spans="2:4" ht="15">
      <c r="B51" s="1"/>
      <c r="C51" s="1" t="s">
        <v>143</v>
      </c>
      <c r="D51" s="2" t="s">
        <v>228</v>
      </c>
    </row>
    <row r="52" spans="2:4" ht="15">
      <c r="B52" s="1"/>
      <c r="C52" s="1" t="s">
        <v>144</v>
      </c>
      <c r="D52" s="2" t="s">
        <v>229</v>
      </c>
    </row>
    <row r="53" spans="2:4" ht="15">
      <c r="B53" s="1"/>
      <c r="C53" s="1" t="s">
        <v>145</v>
      </c>
      <c r="D53" s="2" t="s">
        <v>230</v>
      </c>
    </row>
    <row r="54" spans="2:4" ht="15">
      <c r="B54" s="1"/>
      <c r="C54" s="1" t="s">
        <v>159</v>
      </c>
      <c r="D54" s="2" t="s">
        <v>231</v>
      </c>
    </row>
    <row r="55" spans="2:4" ht="9.6" customHeight="1">
      <c r="B55" s="454"/>
      <c r="C55" s="454"/>
      <c r="D55" s="454"/>
    </row>
    <row r="56" spans="2:4">
      <c r="B56" s="3" t="s">
        <v>232</v>
      </c>
      <c r="C56" s="449" t="s">
        <v>846</v>
      </c>
      <c r="D56" s="449"/>
    </row>
    <row r="57" spans="2:4">
      <c r="B57" s="1"/>
      <c r="C57" s="1" t="s">
        <v>90</v>
      </c>
      <c r="D57" s="1" t="s">
        <v>845</v>
      </c>
    </row>
    <row r="58" spans="2:4">
      <c r="B58" s="1"/>
      <c r="C58" s="1" t="s">
        <v>847</v>
      </c>
      <c r="D58" s="1" t="s">
        <v>848</v>
      </c>
    </row>
    <row r="59" spans="2:4">
      <c r="B59" s="1"/>
      <c r="C59" s="1" t="s">
        <v>234</v>
      </c>
      <c r="D59" s="1" t="s">
        <v>844</v>
      </c>
    </row>
    <row r="60" spans="2:4" ht="9.6" customHeight="1">
      <c r="B60" s="454"/>
      <c r="C60" s="454"/>
      <c r="D60" s="454"/>
    </row>
    <row r="61" spans="2:4">
      <c r="B61" s="3" t="s">
        <v>235</v>
      </c>
      <c r="C61" s="449" t="s">
        <v>240</v>
      </c>
      <c r="D61" s="449"/>
    </row>
    <row r="62" spans="2:4">
      <c r="B62" s="1"/>
      <c r="C62" s="1" t="s">
        <v>236</v>
      </c>
      <c r="D62" s="1" t="s">
        <v>237</v>
      </c>
    </row>
    <row r="63" spans="2:4">
      <c r="B63" s="1"/>
      <c r="C63" s="1" t="s">
        <v>238</v>
      </c>
      <c r="D63" s="1" t="s">
        <v>239</v>
      </c>
    </row>
    <row r="64" spans="2:4" ht="9.6" customHeight="1">
      <c r="B64" s="454"/>
      <c r="C64" s="454"/>
      <c r="D64" s="454"/>
    </row>
    <row r="65" spans="2:4">
      <c r="B65" s="3" t="s">
        <v>46</v>
      </c>
      <c r="C65" s="449" t="s">
        <v>242</v>
      </c>
      <c r="D65" s="449"/>
    </row>
    <row r="66" spans="2:4">
      <c r="B66" s="1"/>
      <c r="C66" s="1" t="s">
        <v>243</v>
      </c>
      <c r="D66" s="1" t="s">
        <v>244</v>
      </c>
    </row>
    <row r="67" spans="2:4">
      <c r="B67" s="1"/>
      <c r="C67" s="1" t="s">
        <v>245</v>
      </c>
      <c r="D67" s="1" t="s">
        <v>246</v>
      </c>
    </row>
    <row r="68" spans="2:4">
      <c r="B68" s="1"/>
      <c r="C68" s="1" t="s">
        <v>247</v>
      </c>
      <c r="D68" s="1" t="s">
        <v>248</v>
      </c>
    </row>
    <row r="69" spans="2:4" ht="10.199999999999999" customHeight="1">
      <c r="B69" s="451"/>
      <c r="C69" s="452"/>
      <c r="D69" s="453"/>
    </row>
    <row r="70" spans="2:4">
      <c r="B70" s="1"/>
      <c r="C70" s="1" t="s">
        <v>249</v>
      </c>
      <c r="D70" s="1" t="s">
        <v>250</v>
      </c>
    </row>
    <row r="71" spans="2:4">
      <c r="B71" s="1"/>
      <c r="C71" s="1" t="s">
        <v>251</v>
      </c>
      <c r="D71" s="1" t="s">
        <v>246</v>
      </c>
    </row>
    <row r="72" spans="2:4">
      <c r="B72" s="1"/>
      <c r="C72" s="1" t="s">
        <v>252</v>
      </c>
      <c r="D72" s="1" t="s">
        <v>248</v>
      </c>
    </row>
    <row r="73" spans="2:4" ht="10.199999999999999" customHeight="1">
      <c r="B73" s="451"/>
      <c r="C73" s="452"/>
      <c r="D73" s="453"/>
    </row>
    <row r="74" spans="2:4">
      <c r="B74" s="3" t="s">
        <v>48</v>
      </c>
      <c r="C74" s="3"/>
      <c r="D74" s="3"/>
    </row>
    <row r="75" spans="2:4">
      <c r="B75" s="1"/>
      <c r="C75" s="3" t="s">
        <v>253</v>
      </c>
      <c r="D75" s="3" t="s">
        <v>256</v>
      </c>
    </row>
    <row r="76" spans="2:4">
      <c r="B76" s="1"/>
      <c r="C76" s="1" t="s">
        <v>103</v>
      </c>
      <c r="D76" s="1" t="s">
        <v>257</v>
      </c>
    </row>
    <row r="77" spans="2:4">
      <c r="B77" s="1"/>
      <c r="C77" s="1" t="s">
        <v>104</v>
      </c>
      <c r="D77" s="1" t="s">
        <v>258</v>
      </c>
    </row>
    <row r="78" spans="2:4">
      <c r="B78" s="1"/>
      <c r="C78" s="3" t="s">
        <v>254</v>
      </c>
      <c r="D78" s="3" t="s">
        <v>109</v>
      </c>
    </row>
    <row r="79" spans="2:4">
      <c r="B79" s="1"/>
      <c r="C79" s="3" t="s">
        <v>255</v>
      </c>
      <c r="D79" s="3" t="s">
        <v>108</v>
      </c>
    </row>
    <row r="80" spans="2:4">
      <c r="B80" s="1"/>
      <c r="C80" s="3" t="s">
        <v>55</v>
      </c>
      <c r="D80" s="3" t="s">
        <v>262</v>
      </c>
    </row>
    <row r="81" spans="2:4">
      <c r="B81" s="1"/>
      <c r="C81" s="1" t="s">
        <v>105</v>
      </c>
      <c r="D81" s="1" t="s">
        <v>259</v>
      </c>
    </row>
    <row r="82" spans="2:4">
      <c r="B82" s="1"/>
      <c r="C82" s="1" t="s">
        <v>106</v>
      </c>
      <c r="D82" s="1" t="s">
        <v>260</v>
      </c>
    </row>
    <row r="83" spans="2:4">
      <c r="B83" s="1"/>
      <c r="C83" s="1" t="s">
        <v>107</v>
      </c>
      <c r="D83" s="1" t="s">
        <v>261</v>
      </c>
    </row>
    <row r="85" spans="2:4">
      <c r="C85" s="450" t="s">
        <v>263</v>
      </c>
      <c r="D85" s="450"/>
    </row>
    <row r="86" spans="2:4" ht="72">
      <c r="C86" s="4">
        <v>1</v>
      </c>
      <c r="D86" s="5" t="s">
        <v>264</v>
      </c>
    </row>
    <row r="87" spans="2:4" ht="43.2">
      <c r="C87" s="4">
        <v>2</v>
      </c>
      <c r="D87" s="6" t="s">
        <v>265</v>
      </c>
    </row>
    <row r="88" spans="2:4" ht="230.4">
      <c r="C88" s="4">
        <v>3</v>
      </c>
      <c r="D88" s="6" t="s">
        <v>266</v>
      </c>
    </row>
    <row r="89" spans="2:4" ht="72">
      <c r="C89" s="4">
        <v>4</v>
      </c>
      <c r="D89" s="6" t="s">
        <v>897</v>
      </c>
    </row>
    <row r="90" spans="2:4" ht="57.6">
      <c r="C90" s="4">
        <v>5</v>
      </c>
      <c r="D90" s="6" t="s">
        <v>849</v>
      </c>
    </row>
    <row r="91" spans="2:4" ht="244.8">
      <c r="C91" s="4">
        <v>6</v>
      </c>
      <c r="D91" s="6" t="s">
        <v>267</v>
      </c>
    </row>
    <row r="92" spans="2:4" ht="134.25" customHeight="1">
      <c r="C92" s="4">
        <v>7</v>
      </c>
      <c r="D92" s="6" t="s">
        <v>269</v>
      </c>
    </row>
  </sheetData>
  <mergeCells count="22">
    <mergeCell ref="C19:D19"/>
    <mergeCell ref="C2:D2"/>
    <mergeCell ref="C4:D4"/>
    <mergeCell ref="C11:D11"/>
    <mergeCell ref="C3:D3"/>
    <mergeCell ref="C10:D10"/>
    <mergeCell ref="C20:D20"/>
    <mergeCell ref="B60:D60"/>
    <mergeCell ref="C61:D61"/>
    <mergeCell ref="B64:D64"/>
    <mergeCell ref="B25:D26"/>
    <mergeCell ref="C28:D28"/>
    <mergeCell ref="C37:D37"/>
    <mergeCell ref="C46:D46"/>
    <mergeCell ref="C56:D56"/>
    <mergeCell ref="B55:D55"/>
    <mergeCell ref="C65:D65"/>
    <mergeCell ref="C85:D85"/>
    <mergeCell ref="B73:D73"/>
    <mergeCell ref="B69:D69"/>
    <mergeCell ref="B24:D24"/>
    <mergeCell ref="B27:D27"/>
  </mergeCells>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528"/>
  <sheetViews>
    <sheetView zoomScale="80" zoomScaleNormal="80" workbookViewId="0">
      <selection activeCell="C130" sqref="C130"/>
    </sheetView>
  </sheetViews>
  <sheetFormatPr defaultColWidth="9.109375" defaultRowHeight="11.4"/>
  <cols>
    <col min="1" max="1" width="9.109375" style="190" customWidth="1"/>
    <col min="2" max="2" width="9.109375" style="190"/>
    <col min="3" max="3" width="25.6640625" style="190" customWidth="1"/>
    <col min="4" max="15" width="12.6640625" style="190" customWidth="1"/>
    <col min="16" max="19" width="9.109375" style="190"/>
    <col min="20" max="20" width="12.88671875" style="190" customWidth="1"/>
    <col min="21" max="21" width="13.88671875" style="190" customWidth="1"/>
    <col min="22" max="23" width="9.109375" style="190"/>
    <col min="24" max="24" width="11" style="190" customWidth="1"/>
    <col min="25" max="25" width="11.44140625" style="190" customWidth="1"/>
    <col min="26" max="16384" width="9.109375" style="190"/>
  </cols>
  <sheetData>
    <row r="1" spans="2:51" ht="12" thickBot="1"/>
    <row r="2" spans="2:51" ht="108.75" customHeight="1" thickBot="1">
      <c r="B2" s="470" t="s">
        <v>831</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7"/>
    </row>
    <row r="3" spans="2:51" ht="30.75" customHeight="1" thickBot="1">
      <c r="B3" s="429" t="s">
        <v>786</v>
      </c>
      <c r="C3" s="431"/>
      <c r="D3" s="467">
        <v>2018</v>
      </c>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9"/>
    </row>
    <row r="4" spans="2:51" ht="30.75" customHeight="1" thickBot="1">
      <c r="B4" s="432"/>
      <c r="C4" s="434"/>
      <c r="D4" s="462" t="s">
        <v>150</v>
      </c>
      <c r="E4" s="463"/>
      <c r="F4" s="463"/>
      <c r="G4" s="463"/>
      <c r="H4" s="463"/>
      <c r="I4" s="463"/>
      <c r="J4" s="463"/>
      <c r="K4" s="463"/>
      <c r="L4" s="463"/>
      <c r="M4" s="463"/>
      <c r="N4" s="463"/>
      <c r="O4" s="464"/>
      <c r="P4" s="462" t="s">
        <v>151</v>
      </c>
      <c r="Q4" s="463"/>
      <c r="R4" s="463"/>
      <c r="S4" s="463"/>
      <c r="T4" s="463"/>
      <c r="U4" s="463"/>
      <c r="V4" s="463"/>
      <c r="W4" s="463"/>
      <c r="X4" s="463"/>
      <c r="Y4" s="463"/>
      <c r="Z4" s="463"/>
      <c r="AA4" s="464"/>
      <c r="AB4" s="462" t="s">
        <v>152</v>
      </c>
      <c r="AC4" s="463"/>
      <c r="AD4" s="463"/>
      <c r="AE4" s="463"/>
      <c r="AF4" s="463"/>
      <c r="AG4" s="463"/>
      <c r="AH4" s="463"/>
      <c r="AI4" s="463"/>
      <c r="AJ4" s="463"/>
      <c r="AK4" s="463"/>
      <c r="AL4" s="463"/>
      <c r="AM4" s="464"/>
      <c r="AN4" s="462" t="s">
        <v>153</v>
      </c>
      <c r="AO4" s="463"/>
      <c r="AP4" s="463"/>
      <c r="AQ4" s="463"/>
      <c r="AR4" s="463"/>
      <c r="AS4" s="463"/>
      <c r="AT4" s="463"/>
      <c r="AU4" s="463"/>
      <c r="AV4" s="463"/>
      <c r="AW4" s="463"/>
      <c r="AX4" s="463"/>
      <c r="AY4" s="464"/>
    </row>
    <row r="5" spans="2:51" ht="45.75" customHeight="1" thickBot="1">
      <c r="B5" s="465" t="s">
        <v>830</v>
      </c>
      <c r="C5" s="466"/>
      <c r="D5" s="460" t="s">
        <v>583</v>
      </c>
      <c r="E5" s="461"/>
      <c r="F5" s="460" t="s">
        <v>584</v>
      </c>
      <c r="G5" s="461"/>
      <c r="H5" s="460" t="s">
        <v>585</v>
      </c>
      <c r="I5" s="461"/>
      <c r="J5" s="460" t="s">
        <v>788</v>
      </c>
      <c r="K5" s="461"/>
      <c r="L5" s="460" t="s">
        <v>789</v>
      </c>
      <c r="M5" s="461"/>
      <c r="N5" s="465" t="s">
        <v>586</v>
      </c>
      <c r="O5" s="466"/>
      <c r="P5" s="460" t="s">
        <v>583</v>
      </c>
      <c r="Q5" s="461"/>
      <c r="R5" s="460" t="s">
        <v>584</v>
      </c>
      <c r="S5" s="461"/>
      <c r="T5" s="460" t="s">
        <v>585</v>
      </c>
      <c r="U5" s="461"/>
      <c r="V5" s="460" t="s">
        <v>788</v>
      </c>
      <c r="W5" s="461"/>
      <c r="X5" s="460" t="s">
        <v>789</v>
      </c>
      <c r="Y5" s="461"/>
      <c r="Z5" s="465" t="s">
        <v>586</v>
      </c>
      <c r="AA5" s="466"/>
      <c r="AB5" s="460" t="s">
        <v>583</v>
      </c>
      <c r="AC5" s="461"/>
      <c r="AD5" s="460" t="s">
        <v>584</v>
      </c>
      <c r="AE5" s="461"/>
      <c r="AF5" s="460" t="s">
        <v>585</v>
      </c>
      <c r="AG5" s="461"/>
      <c r="AH5" s="460" t="s">
        <v>788</v>
      </c>
      <c r="AI5" s="461"/>
      <c r="AJ5" s="460" t="s">
        <v>789</v>
      </c>
      <c r="AK5" s="461"/>
      <c r="AL5" s="465" t="s">
        <v>586</v>
      </c>
      <c r="AM5" s="466"/>
      <c r="AN5" s="460" t="s">
        <v>583</v>
      </c>
      <c r="AO5" s="461"/>
      <c r="AP5" s="460" t="s">
        <v>584</v>
      </c>
      <c r="AQ5" s="461"/>
      <c r="AR5" s="460" t="s">
        <v>585</v>
      </c>
      <c r="AS5" s="461"/>
      <c r="AT5" s="460" t="s">
        <v>788</v>
      </c>
      <c r="AU5" s="461"/>
      <c r="AV5" s="460" t="s">
        <v>789</v>
      </c>
      <c r="AW5" s="461"/>
      <c r="AX5" s="465" t="s">
        <v>586</v>
      </c>
      <c r="AY5" s="466"/>
    </row>
    <row r="6" spans="2:51" ht="24" customHeight="1" thickBot="1">
      <c r="B6" s="216" t="s">
        <v>587</v>
      </c>
      <c r="C6" s="217" t="s">
        <v>588</v>
      </c>
      <c r="D6" s="205" t="s">
        <v>290</v>
      </c>
      <c r="E6" s="207" t="s">
        <v>0</v>
      </c>
      <c r="F6" s="205" t="s">
        <v>290</v>
      </c>
      <c r="G6" s="207" t="s">
        <v>0</v>
      </c>
      <c r="H6" s="205" t="s">
        <v>290</v>
      </c>
      <c r="I6" s="207" t="s">
        <v>0</v>
      </c>
      <c r="J6" s="205" t="s">
        <v>290</v>
      </c>
      <c r="K6" s="207" t="s">
        <v>0</v>
      </c>
      <c r="L6" s="205" t="s">
        <v>290</v>
      </c>
      <c r="M6" s="207" t="s">
        <v>0</v>
      </c>
      <c r="N6" s="206" t="s">
        <v>290</v>
      </c>
      <c r="O6" s="207" t="s">
        <v>0</v>
      </c>
      <c r="P6" s="205" t="s">
        <v>290</v>
      </c>
      <c r="Q6" s="207" t="s">
        <v>0</v>
      </c>
      <c r="R6" s="205" t="s">
        <v>290</v>
      </c>
      <c r="S6" s="207" t="s">
        <v>0</v>
      </c>
      <c r="T6" s="205" t="s">
        <v>290</v>
      </c>
      <c r="U6" s="207" t="s">
        <v>0</v>
      </c>
      <c r="V6" s="205" t="s">
        <v>290</v>
      </c>
      <c r="W6" s="207" t="s">
        <v>0</v>
      </c>
      <c r="X6" s="205" t="s">
        <v>290</v>
      </c>
      <c r="Y6" s="207" t="s">
        <v>0</v>
      </c>
      <c r="Z6" s="206" t="s">
        <v>290</v>
      </c>
      <c r="AA6" s="207" t="s">
        <v>0</v>
      </c>
      <c r="AB6" s="205" t="s">
        <v>290</v>
      </c>
      <c r="AC6" s="207" t="s">
        <v>0</v>
      </c>
      <c r="AD6" s="205" t="s">
        <v>290</v>
      </c>
      <c r="AE6" s="207" t="s">
        <v>0</v>
      </c>
      <c r="AF6" s="205" t="s">
        <v>290</v>
      </c>
      <c r="AG6" s="207" t="s">
        <v>0</v>
      </c>
      <c r="AH6" s="205" t="s">
        <v>290</v>
      </c>
      <c r="AI6" s="207" t="s">
        <v>0</v>
      </c>
      <c r="AJ6" s="205" t="s">
        <v>290</v>
      </c>
      <c r="AK6" s="207" t="s">
        <v>0</v>
      </c>
      <c r="AL6" s="206" t="s">
        <v>290</v>
      </c>
      <c r="AM6" s="207" t="s">
        <v>0</v>
      </c>
      <c r="AN6" s="205" t="s">
        <v>290</v>
      </c>
      <c r="AO6" s="207" t="s">
        <v>0</v>
      </c>
      <c r="AP6" s="205" t="s">
        <v>290</v>
      </c>
      <c r="AQ6" s="207" t="s">
        <v>0</v>
      </c>
      <c r="AR6" s="205" t="s">
        <v>290</v>
      </c>
      <c r="AS6" s="207" t="s">
        <v>0</v>
      </c>
      <c r="AT6" s="205" t="s">
        <v>290</v>
      </c>
      <c r="AU6" s="207" t="s">
        <v>0</v>
      </c>
      <c r="AV6" s="205" t="s">
        <v>290</v>
      </c>
      <c r="AW6" s="207" t="s">
        <v>0</v>
      </c>
      <c r="AX6" s="206" t="s">
        <v>290</v>
      </c>
      <c r="AY6" s="207" t="s">
        <v>0</v>
      </c>
    </row>
    <row r="7" spans="2:51" ht="20.100000000000001" customHeight="1" thickBot="1">
      <c r="B7" s="200" t="s">
        <v>589</v>
      </c>
      <c r="C7" s="201" t="s">
        <v>590</v>
      </c>
      <c r="D7" s="202"/>
      <c r="E7" s="203"/>
      <c r="F7" s="203"/>
      <c r="G7" s="203"/>
      <c r="H7" s="203"/>
      <c r="I7" s="203"/>
      <c r="J7" s="203"/>
      <c r="K7" s="203"/>
      <c r="L7" s="203"/>
      <c r="M7" s="204"/>
      <c r="N7" s="204">
        <f t="shared" ref="N7:N38" si="0">D7+F7+H7+J7+L7</f>
        <v>0</v>
      </c>
      <c r="O7" s="204">
        <f t="shared" ref="O7:O38" si="1">E7+G7+I7+K7+M7</f>
        <v>0</v>
      </c>
      <c r="P7" s="202"/>
      <c r="Q7" s="203"/>
      <c r="R7" s="203"/>
      <c r="S7" s="203"/>
      <c r="T7" s="203"/>
      <c r="U7" s="203"/>
      <c r="V7" s="203"/>
      <c r="W7" s="203"/>
      <c r="X7" s="203"/>
      <c r="Y7" s="204"/>
      <c r="Z7" s="204">
        <f t="shared" ref="Z7:Z38" si="2">P7+R7+T7+V7+X7</f>
        <v>0</v>
      </c>
      <c r="AA7" s="204">
        <f t="shared" ref="AA7:AA38" si="3">Q7+S7+U7+W7+Y7</f>
        <v>0</v>
      </c>
      <c r="AB7" s="202"/>
      <c r="AC7" s="203"/>
      <c r="AD7" s="203"/>
      <c r="AE7" s="203"/>
      <c r="AF7" s="203"/>
      <c r="AG7" s="203"/>
      <c r="AH7" s="203"/>
      <c r="AI7" s="203"/>
      <c r="AJ7" s="203"/>
      <c r="AK7" s="204"/>
      <c r="AL7" s="204">
        <f t="shared" ref="AL7:AL38" si="4">AB7+AD7+AF7+AH7+AJ7</f>
        <v>0</v>
      </c>
      <c r="AM7" s="204">
        <f t="shared" ref="AM7:AM38" si="5">AC7+AE7+AG7+AI7+AK7</f>
        <v>0</v>
      </c>
      <c r="AN7" s="202"/>
      <c r="AO7" s="203"/>
      <c r="AP7" s="203"/>
      <c r="AQ7" s="203"/>
      <c r="AR7" s="203"/>
      <c r="AS7" s="203"/>
      <c r="AT7" s="203"/>
      <c r="AU7" s="203"/>
      <c r="AV7" s="203"/>
      <c r="AW7" s="204"/>
      <c r="AX7" s="204">
        <f t="shared" ref="AX7:AX38" si="6">AN7+AP7+AR7+AT7+AV7</f>
        <v>0</v>
      </c>
      <c r="AY7" s="204">
        <f t="shared" ref="AY7:AY38" si="7">AO7+AQ7+AS7+AU7+AW7</f>
        <v>0</v>
      </c>
    </row>
    <row r="8" spans="2:51" ht="20.100000000000001" customHeight="1">
      <c r="B8" s="220" t="s">
        <v>591</v>
      </c>
      <c r="C8" s="188" t="s">
        <v>592</v>
      </c>
      <c r="D8" s="191"/>
      <c r="E8" s="192"/>
      <c r="F8" s="192"/>
      <c r="G8" s="192"/>
      <c r="H8" s="192"/>
      <c r="I8" s="192"/>
      <c r="J8" s="192"/>
      <c r="K8" s="192"/>
      <c r="L8" s="192"/>
      <c r="M8" s="229"/>
      <c r="N8" s="225">
        <f t="shared" si="0"/>
        <v>0</v>
      </c>
      <c r="O8" s="221">
        <f t="shared" si="1"/>
        <v>0</v>
      </c>
      <c r="P8" s="191"/>
      <c r="Q8" s="192"/>
      <c r="R8" s="192"/>
      <c r="S8" s="192"/>
      <c r="T8" s="192"/>
      <c r="U8" s="192"/>
      <c r="V8" s="192"/>
      <c r="W8" s="192"/>
      <c r="X8" s="192"/>
      <c r="Y8" s="229"/>
      <c r="Z8" s="225">
        <f t="shared" si="2"/>
        <v>0</v>
      </c>
      <c r="AA8" s="221">
        <f t="shared" si="3"/>
        <v>0</v>
      </c>
      <c r="AB8" s="191"/>
      <c r="AC8" s="192"/>
      <c r="AD8" s="192"/>
      <c r="AE8" s="192"/>
      <c r="AF8" s="192"/>
      <c r="AG8" s="192"/>
      <c r="AH8" s="192"/>
      <c r="AI8" s="192"/>
      <c r="AJ8" s="192"/>
      <c r="AK8" s="229"/>
      <c r="AL8" s="225">
        <f t="shared" si="4"/>
        <v>0</v>
      </c>
      <c r="AM8" s="221">
        <f t="shared" si="5"/>
        <v>0</v>
      </c>
      <c r="AN8" s="191"/>
      <c r="AO8" s="192"/>
      <c r="AP8" s="192"/>
      <c r="AQ8" s="192"/>
      <c r="AR8" s="192"/>
      <c r="AS8" s="192"/>
      <c r="AT8" s="192"/>
      <c r="AU8" s="192"/>
      <c r="AV8" s="192"/>
      <c r="AW8" s="229"/>
      <c r="AX8" s="225">
        <f t="shared" si="6"/>
        <v>0</v>
      </c>
      <c r="AY8" s="221">
        <f t="shared" si="7"/>
        <v>0</v>
      </c>
    </row>
    <row r="9" spans="2:51" ht="20.100000000000001" customHeight="1">
      <c r="B9" s="222" t="s">
        <v>593</v>
      </c>
      <c r="C9" s="188" t="s">
        <v>594</v>
      </c>
      <c r="D9" s="193"/>
      <c r="E9" s="194"/>
      <c r="F9" s="194"/>
      <c r="G9" s="194"/>
      <c r="H9" s="194"/>
      <c r="I9" s="194"/>
      <c r="J9" s="194"/>
      <c r="K9" s="194"/>
      <c r="L9" s="194"/>
      <c r="M9" s="195"/>
      <c r="N9" s="225">
        <f t="shared" si="0"/>
        <v>0</v>
      </c>
      <c r="O9" s="221">
        <f t="shared" si="1"/>
        <v>0</v>
      </c>
      <c r="P9" s="193"/>
      <c r="Q9" s="194"/>
      <c r="R9" s="194"/>
      <c r="S9" s="194"/>
      <c r="T9" s="194"/>
      <c r="U9" s="194"/>
      <c r="V9" s="194"/>
      <c r="W9" s="194"/>
      <c r="X9" s="194"/>
      <c r="Y9" s="195"/>
      <c r="Z9" s="225">
        <f t="shared" si="2"/>
        <v>0</v>
      </c>
      <c r="AA9" s="221">
        <f t="shared" si="3"/>
        <v>0</v>
      </c>
      <c r="AB9" s="193"/>
      <c r="AC9" s="194"/>
      <c r="AD9" s="194"/>
      <c r="AE9" s="194"/>
      <c r="AF9" s="194"/>
      <c r="AG9" s="194"/>
      <c r="AH9" s="194"/>
      <c r="AI9" s="194"/>
      <c r="AJ9" s="194"/>
      <c r="AK9" s="195"/>
      <c r="AL9" s="225">
        <f t="shared" si="4"/>
        <v>0</v>
      </c>
      <c r="AM9" s="221">
        <f t="shared" si="5"/>
        <v>0</v>
      </c>
      <c r="AN9" s="193"/>
      <c r="AO9" s="194"/>
      <c r="AP9" s="194"/>
      <c r="AQ9" s="194"/>
      <c r="AR9" s="194"/>
      <c r="AS9" s="194"/>
      <c r="AT9" s="194"/>
      <c r="AU9" s="194"/>
      <c r="AV9" s="194"/>
      <c r="AW9" s="195"/>
      <c r="AX9" s="225">
        <f t="shared" si="6"/>
        <v>0</v>
      </c>
      <c r="AY9" s="221">
        <f t="shared" si="7"/>
        <v>0</v>
      </c>
    </row>
    <row r="10" spans="2:51" ht="20.100000000000001" customHeight="1">
      <c r="B10" s="222" t="s">
        <v>595</v>
      </c>
      <c r="C10" s="188" t="s">
        <v>596</v>
      </c>
      <c r="D10" s="193"/>
      <c r="E10" s="194"/>
      <c r="F10" s="194"/>
      <c r="G10" s="194"/>
      <c r="H10" s="194"/>
      <c r="I10" s="194"/>
      <c r="J10" s="194"/>
      <c r="K10" s="194"/>
      <c r="L10" s="194"/>
      <c r="M10" s="195"/>
      <c r="N10" s="225">
        <f t="shared" si="0"/>
        <v>0</v>
      </c>
      <c r="O10" s="221">
        <f t="shared" si="1"/>
        <v>0</v>
      </c>
      <c r="P10" s="193"/>
      <c r="Q10" s="194"/>
      <c r="R10" s="194"/>
      <c r="S10" s="194"/>
      <c r="T10" s="194"/>
      <c r="U10" s="194"/>
      <c r="V10" s="194"/>
      <c r="W10" s="194"/>
      <c r="X10" s="194"/>
      <c r="Y10" s="195"/>
      <c r="Z10" s="225">
        <f t="shared" si="2"/>
        <v>0</v>
      </c>
      <c r="AA10" s="221">
        <f t="shared" si="3"/>
        <v>0</v>
      </c>
      <c r="AB10" s="193"/>
      <c r="AC10" s="194"/>
      <c r="AD10" s="194"/>
      <c r="AE10" s="194"/>
      <c r="AF10" s="194"/>
      <c r="AG10" s="194"/>
      <c r="AH10" s="194"/>
      <c r="AI10" s="194"/>
      <c r="AJ10" s="194"/>
      <c r="AK10" s="195"/>
      <c r="AL10" s="225">
        <f t="shared" si="4"/>
        <v>0</v>
      </c>
      <c r="AM10" s="221">
        <f t="shared" si="5"/>
        <v>0</v>
      </c>
      <c r="AN10" s="193"/>
      <c r="AO10" s="194"/>
      <c r="AP10" s="194"/>
      <c r="AQ10" s="194"/>
      <c r="AR10" s="194"/>
      <c r="AS10" s="194"/>
      <c r="AT10" s="194"/>
      <c r="AU10" s="194"/>
      <c r="AV10" s="194"/>
      <c r="AW10" s="195"/>
      <c r="AX10" s="225">
        <f t="shared" si="6"/>
        <v>0</v>
      </c>
      <c r="AY10" s="221">
        <f t="shared" si="7"/>
        <v>0</v>
      </c>
    </row>
    <row r="11" spans="2:51" ht="20.100000000000001" customHeight="1">
      <c r="B11" s="222" t="s">
        <v>597</v>
      </c>
      <c r="C11" s="188" t="s">
        <v>598</v>
      </c>
      <c r="D11" s="193"/>
      <c r="E11" s="194"/>
      <c r="F11" s="194"/>
      <c r="G11" s="194"/>
      <c r="H11" s="194"/>
      <c r="I11" s="194"/>
      <c r="J11" s="194"/>
      <c r="K11" s="194"/>
      <c r="L11" s="194"/>
      <c r="M11" s="195"/>
      <c r="N11" s="225">
        <f t="shared" si="0"/>
        <v>0</v>
      </c>
      <c r="O11" s="221">
        <f t="shared" si="1"/>
        <v>0</v>
      </c>
      <c r="P11" s="193"/>
      <c r="Q11" s="194"/>
      <c r="R11" s="194"/>
      <c r="S11" s="194"/>
      <c r="T11" s="194"/>
      <c r="U11" s="194"/>
      <c r="V11" s="194"/>
      <c r="W11" s="194"/>
      <c r="X11" s="194"/>
      <c r="Y11" s="195"/>
      <c r="Z11" s="225">
        <f t="shared" si="2"/>
        <v>0</v>
      </c>
      <c r="AA11" s="221">
        <f t="shared" si="3"/>
        <v>0</v>
      </c>
      <c r="AB11" s="193"/>
      <c r="AC11" s="194"/>
      <c r="AD11" s="194"/>
      <c r="AE11" s="194"/>
      <c r="AF11" s="194"/>
      <c r="AG11" s="194"/>
      <c r="AH11" s="194"/>
      <c r="AI11" s="194"/>
      <c r="AJ11" s="194"/>
      <c r="AK11" s="195"/>
      <c r="AL11" s="225">
        <f t="shared" si="4"/>
        <v>0</v>
      </c>
      <c r="AM11" s="221">
        <f t="shared" si="5"/>
        <v>0</v>
      </c>
      <c r="AN11" s="193"/>
      <c r="AO11" s="194"/>
      <c r="AP11" s="194"/>
      <c r="AQ11" s="194"/>
      <c r="AR11" s="194"/>
      <c r="AS11" s="194"/>
      <c r="AT11" s="194"/>
      <c r="AU11" s="194"/>
      <c r="AV11" s="194"/>
      <c r="AW11" s="195"/>
      <c r="AX11" s="225">
        <f t="shared" si="6"/>
        <v>0</v>
      </c>
      <c r="AY11" s="221">
        <f t="shared" si="7"/>
        <v>0</v>
      </c>
    </row>
    <row r="12" spans="2:51" ht="20.100000000000001" customHeight="1">
      <c r="B12" s="222" t="s">
        <v>599</v>
      </c>
      <c r="C12" s="188" t="s">
        <v>600</v>
      </c>
      <c r="D12" s="193"/>
      <c r="E12" s="194"/>
      <c r="F12" s="194"/>
      <c r="G12" s="194"/>
      <c r="H12" s="194"/>
      <c r="I12" s="194"/>
      <c r="J12" s="194"/>
      <c r="K12" s="194"/>
      <c r="L12" s="194"/>
      <c r="M12" s="195"/>
      <c r="N12" s="225">
        <f t="shared" si="0"/>
        <v>0</v>
      </c>
      <c r="O12" s="221">
        <f t="shared" si="1"/>
        <v>0</v>
      </c>
      <c r="P12" s="193"/>
      <c r="Q12" s="194"/>
      <c r="R12" s="194"/>
      <c r="S12" s="194"/>
      <c r="T12" s="194"/>
      <c r="U12" s="194"/>
      <c r="V12" s="194"/>
      <c r="W12" s="194"/>
      <c r="X12" s="194"/>
      <c r="Y12" s="195"/>
      <c r="Z12" s="225">
        <f t="shared" si="2"/>
        <v>0</v>
      </c>
      <c r="AA12" s="221">
        <f t="shared" si="3"/>
        <v>0</v>
      </c>
      <c r="AB12" s="193"/>
      <c r="AC12" s="194"/>
      <c r="AD12" s="194"/>
      <c r="AE12" s="194"/>
      <c r="AF12" s="194"/>
      <c r="AG12" s="194"/>
      <c r="AH12" s="194"/>
      <c r="AI12" s="194"/>
      <c r="AJ12" s="194"/>
      <c r="AK12" s="195"/>
      <c r="AL12" s="225">
        <f t="shared" si="4"/>
        <v>0</v>
      </c>
      <c r="AM12" s="221">
        <f t="shared" si="5"/>
        <v>0</v>
      </c>
      <c r="AN12" s="193"/>
      <c r="AO12" s="194"/>
      <c r="AP12" s="194"/>
      <c r="AQ12" s="194"/>
      <c r="AR12" s="194"/>
      <c r="AS12" s="194"/>
      <c r="AT12" s="194"/>
      <c r="AU12" s="194"/>
      <c r="AV12" s="194"/>
      <c r="AW12" s="195"/>
      <c r="AX12" s="225">
        <f t="shared" si="6"/>
        <v>0</v>
      </c>
      <c r="AY12" s="221">
        <f t="shared" si="7"/>
        <v>0</v>
      </c>
    </row>
    <row r="13" spans="2:51" ht="20.100000000000001" customHeight="1">
      <c r="B13" s="222" t="s">
        <v>601</v>
      </c>
      <c r="C13" s="188" t="s">
        <v>602</v>
      </c>
      <c r="D13" s="193"/>
      <c r="E13" s="194"/>
      <c r="F13" s="194"/>
      <c r="G13" s="194"/>
      <c r="H13" s="194"/>
      <c r="I13" s="194"/>
      <c r="J13" s="194"/>
      <c r="K13" s="194"/>
      <c r="L13" s="194"/>
      <c r="M13" s="195"/>
      <c r="N13" s="225">
        <f t="shared" si="0"/>
        <v>0</v>
      </c>
      <c r="O13" s="221">
        <f t="shared" si="1"/>
        <v>0</v>
      </c>
      <c r="P13" s="193"/>
      <c r="Q13" s="194"/>
      <c r="R13" s="194"/>
      <c r="S13" s="194"/>
      <c r="T13" s="194"/>
      <c r="U13" s="194"/>
      <c r="V13" s="194"/>
      <c r="W13" s="194"/>
      <c r="X13" s="194"/>
      <c r="Y13" s="195"/>
      <c r="Z13" s="225">
        <f t="shared" si="2"/>
        <v>0</v>
      </c>
      <c r="AA13" s="221">
        <f t="shared" si="3"/>
        <v>0</v>
      </c>
      <c r="AB13" s="193"/>
      <c r="AC13" s="194"/>
      <c r="AD13" s="194"/>
      <c r="AE13" s="194"/>
      <c r="AF13" s="194"/>
      <c r="AG13" s="194"/>
      <c r="AH13" s="194"/>
      <c r="AI13" s="194"/>
      <c r="AJ13" s="194"/>
      <c r="AK13" s="195"/>
      <c r="AL13" s="225">
        <f t="shared" si="4"/>
        <v>0</v>
      </c>
      <c r="AM13" s="221">
        <f t="shared" si="5"/>
        <v>0</v>
      </c>
      <c r="AN13" s="193"/>
      <c r="AO13" s="194"/>
      <c r="AP13" s="194"/>
      <c r="AQ13" s="194"/>
      <c r="AR13" s="194"/>
      <c r="AS13" s="194"/>
      <c r="AT13" s="194"/>
      <c r="AU13" s="194"/>
      <c r="AV13" s="194"/>
      <c r="AW13" s="195"/>
      <c r="AX13" s="225">
        <f t="shared" si="6"/>
        <v>0</v>
      </c>
      <c r="AY13" s="221">
        <f t="shared" si="7"/>
        <v>0</v>
      </c>
    </row>
    <row r="14" spans="2:51" ht="20.100000000000001" customHeight="1">
      <c r="B14" s="220" t="s">
        <v>603</v>
      </c>
      <c r="C14" s="188" t="s">
        <v>604</v>
      </c>
      <c r="D14" s="193"/>
      <c r="E14" s="194"/>
      <c r="F14" s="194"/>
      <c r="G14" s="194"/>
      <c r="H14" s="194"/>
      <c r="I14" s="194"/>
      <c r="J14" s="194"/>
      <c r="K14" s="194"/>
      <c r="L14" s="194"/>
      <c r="M14" s="195"/>
      <c r="N14" s="225">
        <f t="shared" si="0"/>
        <v>0</v>
      </c>
      <c r="O14" s="221">
        <f t="shared" si="1"/>
        <v>0</v>
      </c>
      <c r="P14" s="193"/>
      <c r="Q14" s="194"/>
      <c r="R14" s="194"/>
      <c r="S14" s="194"/>
      <c r="T14" s="194"/>
      <c r="U14" s="194"/>
      <c r="V14" s="194"/>
      <c r="W14" s="194"/>
      <c r="X14" s="194"/>
      <c r="Y14" s="195"/>
      <c r="Z14" s="225">
        <f t="shared" si="2"/>
        <v>0</v>
      </c>
      <c r="AA14" s="221">
        <f t="shared" si="3"/>
        <v>0</v>
      </c>
      <c r="AB14" s="193"/>
      <c r="AC14" s="194"/>
      <c r="AD14" s="194"/>
      <c r="AE14" s="194"/>
      <c r="AF14" s="194"/>
      <c r="AG14" s="194"/>
      <c r="AH14" s="194"/>
      <c r="AI14" s="194"/>
      <c r="AJ14" s="194"/>
      <c r="AK14" s="195"/>
      <c r="AL14" s="225">
        <f t="shared" si="4"/>
        <v>0</v>
      </c>
      <c r="AM14" s="221">
        <f t="shared" si="5"/>
        <v>0</v>
      </c>
      <c r="AN14" s="193"/>
      <c r="AO14" s="194"/>
      <c r="AP14" s="194"/>
      <c r="AQ14" s="194"/>
      <c r="AR14" s="194"/>
      <c r="AS14" s="194"/>
      <c r="AT14" s="194"/>
      <c r="AU14" s="194"/>
      <c r="AV14" s="194"/>
      <c r="AW14" s="195"/>
      <c r="AX14" s="225">
        <f t="shared" si="6"/>
        <v>0</v>
      </c>
      <c r="AY14" s="221">
        <f t="shared" si="7"/>
        <v>0</v>
      </c>
    </row>
    <row r="15" spans="2:51" ht="20.100000000000001" customHeight="1">
      <c r="B15" s="220" t="s">
        <v>605</v>
      </c>
      <c r="C15" s="188" t="s">
        <v>606</v>
      </c>
      <c r="D15" s="193"/>
      <c r="E15" s="194"/>
      <c r="F15" s="194"/>
      <c r="G15" s="194"/>
      <c r="H15" s="194"/>
      <c r="I15" s="194"/>
      <c r="J15" s="194"/>
      <c r="K15" s="194"/>
      <c r="L15" s="194"/>
      <c r="M15" s="195"/>
      <c r="N15" s="225">
        <f t="shared" si="0"/>
        <v>0</v>
      </c>
      <c r="O15" s="221">
        <f t="shared" si="1"/>
        <v>0</v>
      </c>
      <c r="P15" s="193"/>
      <c r="Q15" s="194"/>
      <c r="R15" s="194"/>
      <c r="S15" s="194"/>
      <c r="T15" s="194"/>
      <c r="U15" s="194"/>
      <c r="V15" s="194"/>
      <c r="W15" s="194"/>
      <c r="X15" s="194"/>
      <c r="Y15" s="195"/>
      <c r="Z15" s="225">
        <f t="shared" si="2"/>
        <v>0</v>
      </c>
      <c r="AA15" s="221">
        <f t="shared" si="3"/>
        <v>0</v>
      </c>
      <c r="AB15" s="193"/>
      <c r="AC15" s="194"/>
      <c r="AD15" s="194"/>
      <c r="AE15" s="194"/>
      <c r="AF15" s="194"/>
      <c r="AG15" s="194"/>
      <c r="AH15" s="194"/>
      <c r="AI15" s="194"/>
      <c r="AJ15" s="194"/>
      <c r="AK15" s="195"/>
      <c r="AL15" s="225">
        <f t="shared" si="4"/>
        <v>0</v>
      </c>
      <c r="AM15" s="221">
        <f t="shared" si="5"/>
        <v>0</v>
      </c>
      <c r="AN15" s="193"/>
      <c r="AO15" s="194"/>
      <c r="AP15" s="194"/>
      <c r="AQ15" s="194"/>
      <c r="AR15" s="194"/>
      <c r="AS15" s="194"/>
      <c r="AT15" s="194"/>
      <c r="AU15" s="194"/>
      <c r="AV15" s="194"/>
      <c r="AW15" s="195"/>
      <c r="AX15" s="225">
        <f t="shared" si="6"/>
        <v>0</v>
      </c>
      <c r="AY15" s="221">
        <f t="shared" si="7"/>
        <v>0</v>
      </c>
    </row>
    <row r="16" spans="2:51" ht="20.100000000000001" customHeight="1">
      <c r="B16" s="220" t="s">
        <v>607</v>
      </c>
      <c r="C16" s="188" t="s">
        <v>608</v>
      </c>
      <c r="D16" s="193"/>
      <c r="E16" s="194"/>
      <c r="F16" s="194"/>
      <c r="G16" s="194"/>
      <c r="H16" s="194"/>
      <c r="I16" s="194"/>
      <c r="J16" s="194"/>
      <c r="K16" s="194"/>
      <c r="L16" s="194"/>
      <c r="M16" s="195"/>
      <c r="N16" s="225">
        <f t="shared" si="0"/>
        <v>0</v>
      </c>
      <c r="O16" s="221">
        <f t="shared" si="1"/>
        <v>0</v>
      </c>
      <c r="P16" s="193"/>
      <c r="Q16" s="194"/>
      <c r="R16" s="194"/>
      <c r="S16" s="194"/>
      <c r="T16" s="194"/>
      <c r="U16" s="194"/>
      <c r="V16" s="194"/>
      <c r="W16" s="194"/>
      <c r="X16" s="194"/>
      <c r="Y16" s="195"/>
      <c r="Z16" s="225">
        <f t="shared" si="2"/>
        <v>0</v>
      </c>
      <c r="AA16" s="221">
        <f t="shared" si="3"/>
        <v>0</v>
      </c>
      <c r="AB16" s="193"/>
      <c r="AC16" s="194"/>
      <c r="AD16" s="194"/>
      <c r="AE16" s="194"/>
      <c r="AF16" s="194"/>
      <c r="AG16" s="194"/>
      <c r="AH16" s="194"/>
      <c r="AI16" s="194"/>
      <c r="AJ16" s="194"/>
      <c r="AK16" s="195"/>
      <c r="AL16" s="225">
        <f t="shared" si="4"/>
        <v>0</v>
      </c>
      <c r="AM16" s="221">
        <f t="shared" si="5"/>
        <v>0</v>
      </c>
      <c r="AN16" s="193"/>
      <c r="AO16" s="194"/>
      <c r="AP16" s="194"/>
      <c r="AQ16" s="194"/>
      <c r="AR16" s="194"/>
      <c r="AS16" s="194"/>
      <c r="AT16" s="194"/>
      <c r="AU16" s="194"/>
      <c r="AV16" s="194"/>
      <c r="AW16" s="195"/>
      <c r="AX16" s="225">
        <f t="shared" si="6"/>
        <v>0</v>
      </c>
      <c r="AY16" s="221">
        <f t="shared" si="7"/>
        <v>0</v>
      </c>
    </row>
    <row r="17" spans="2:51" ht="20.100000000000001" customHeight="1">
      <c r="B17" s="220" t="s">
        <v>609</v>
      </c>
      <c r="C17" s="188" t="s">
        <v>610</v>
      </c>
      <c r="D17" s="193"/>
      <c r="E17" s="194"/>
      <c r="F17" s="194"/>
      <c r="G17" s="194"/>
      <c r="H17" s="194"/>
      <c r="I17" s="194"/>
      <c r="J17" s="194"/>
      <c r="K17" s="194"/>
      <c r="L17" s="194"/>
      <c r="M17" s="195"/>
      <c r="N17" s="225">
        <f t="shared" si="0"/>
        <v>0</v>
      </c>
      <c r="O17" s="221">
        <f t="shared" si="1"/>
        <v>0</v>
      </c>
      <c r="P17" s="193"/>
      <c r="Q17" s="194"/>
      <c r="R17" s="194"/>
      <c r="S17" s="194"/>
      <c r="T17" s="194"/>
      <c r="U17" s="194"/>
      <c r="V17" s="194"/>
      <c r="W17" s="194"/>
      <c r="X17" s="194"/>
      <c r="Y17" s="195"/>
      <c r="Z17" s="225">
        <f t="shared" si="2"/>
        <v>0</v>
      </c>
      <c r="AA17" s="221">
        <f t="shared" si="3"/>
        <v>0</v>
      </c>
      <c r="AB17" s="193"/>
      <c r="AC17" s="194"/>
      <c r="AD17" s="194"/>
      <c r="AE17" s="194"/>
      <c r="AF17" s="194"/>
      <c r="AG17" s="194"/>
      <c r="AH17" s="194"/>
      <c r="AI17" s="194"/>
      <c r="AJ17" s="194"/>
      <c r="AK17" s="195"/>
      <c r="AL17" s="225">
        <f t="shared" si="4"/>
        <v>0</v>
      </c>
      <c r="AM17" s="221">
        <f t="shared" si="5"/>
        <v>0</v>
      </c>
      <c r="AN17" s="193"/>
      <c r="AO17" s="194"/>
      <c r="AP17" s="194"/>
      <c r="AQ17" s="194"/>
      <c r="AR17" s="194"/>
      <c r="AS17" s="194"/>
      <c r="AT17" s="194"/>
      <c r="AU17" s="194"/>
      <c r="AV17" s="194"/>
      <c r="AW17" s="195"/>
      <c r="AX17" s="225">
        <f t="shared" si="6"/>
        <v>0</v>
      </c>
      <c r="AY17" s="221">
        <f t="shared" si="7"/>
        <v>0</v>
      </c>
    </row>
    <row r="18" spans="2:51" ht="20.100000000000001" customHeight="1">
      <c r="B18" s="220" t="s">
        <v>611</v>
      </c>
      <c r="C18" s="188" t="s">
        <v>612</v>
      </c>
      <c r="D18" s="193"/>
      <c r="E18" s="194"/>
      <c r="F18" s="194"/>
      <c r="G18" s="194"/>
      <c r="H18" s="194"/>
      <c r="I18" s="194"/>
      <c r="J18" s="194"/>
      <c r="K18" s="194"/>
      <c r="L18" s="194"/>
      <c r="M18" s="195"/>
      <c r="N18" s="225">
        <f t="shared" si="0"/>
        <v>0</v>
      </c>
      <c r="O18" s="221">
        <f t="shared" si="1"/>
        <v>0</v>
      </c>
      <c r="P18" s="193"/>
      <c r="Q18" s="194"/>
      <c r="R18" s="194"/>
      <c r="S18" s="194"/>
      <c r="T18" s="194"/>
      <c r="U18" s="194"/>
      <c r="V18" s="194"/>
      <c r="W18" s="194"/>
      <c r="X18" s="194"/>
      <c r="Y18" s="195"/>
      <c r="Z18" s="225">
        <f t="shared" si="2"/>
        <v>0</v>
      </c>
      <c r="AA18" s="221">
        <f t="shared" si="3"/>
        <v>0</v>
      </c>
      <c r="AB18" s="193"/>
      <c r="AC18" s="194"/>
      <c r="AD18" s="194"/>
      <c r="AE18" s="194"/>
      <c r="AF18" s="194"/>
      <c r="AG18" s="194"/>
      <c r="AH18" s="194"/>
      <c r="AI18" s="194"/>
      <c r="AJ18" s="194"/>
      <c r="AK18" s="195"/>
      <c r="AL18" s="225">
        <f t="shared" si="4"/>
        <v>0</v>
      </c>
      <c r="AM18" s="221">
        <f t="shared" si="5"/>
        <v>0</v>
      </c>
      <c r="AN18" s="193"/>
      <c r="AO18" s="194"/>
      <c r="AP18" s="194"/>
      <c r="AQ18" s="194"/>
      <c r="AR18" s="194"/>
      <c r="AS18" s="194"/>
      <c r="AT18" s="194"/>
      <c r="AU18" s="194"/>
      <c r="AV18" s="194"/>
      <c r="AW18" s="195"/>
      <c r="AX18" s="225">
        <f t="shared" si="6"/>
        <v>0</v>
      </c>
      <c r="AY18" s="221">
        <f t="shared" si="7"/>
        <v>0</v>
      </c>
    </row>
    <row r="19" spans="2:51" ht="20.100000000000001" customHeight="1">
      <c r="B19" s="220" t="s">
        <v>613</v>
      </c>
      <c r="C19" s="188" t="s">
        <v>614</v>
      </c>
      <c r="D19" s="193"/>
      <c r="E19" s="194"/>
      <c r="F19" s="194"/>
      <c r="G19" s="194"/>
      <c r="H19" s="194"/>
      <c r="I19" s="194"/>
      <c r="J19" s="194"/>
      <c r="K19" s="194"/>
      <c r="L19" s="194"/>
      <c r="M19" s="195"/>
      <c r="N19" s="225">
        <f t="shared" si="0"/>
        <v>0</v>
      </c>
      <c r="O19" s="221">
        <f t="shared" si="1"/>
        <v>0</v>
      </c>
      <c r="P19" s="193"/>
      <c r="Q19" s="194"/>
      <c r="R19" s="194"/>
      <c r="S19" s="194"/>
      <c r="T19" s="194"/>
      <c r="U19" s="194"/>
      <c r="V19" s="194"/>
      <c r="W19" s="194"/>
      <c r="X19" s="194"/>
      <c r="Y19" s="195"/>
      <c r="Z19" s="225">
        <f t="shared" si="2"/>
        <v>0</v>
      </c>
      <c r="AA19" s="221">
        <f t="shared" si="3"/>
        <v>0</v>
      </c>
      <c r="AB19" s="193"/>
      <c r="AC19" s="194"/>
      <c r="AD19" s="194"/>
      <c r="AE19" s="194"/>
      <c r="AF19" s="194"/>
      <c r="AG19" s="194"/>
      <c r="AH19" s="194"/>
      <c r="AI19" s="194"/>
      <c r="AJ19" s="194"/>
      <c r="AK19" s="195"/>
      <c r="AL19" s="225">
        <f t="shared" si="4"/>
        <v>0</v>
      </c>
      <c r="AM19" s="221">
        <f t="shared" si="5"/>
        <v>0</v>
      </c>
      <c r="AN19" s="193"/>
      <c r="AO19" s="194"/>
      <c r="AP19" s="194"/>
      <c r="AQ19" s="194"/>
      <c r="AR19" s="194"/>
      <c r="AS19" s="194"/>
      <c r="AT19" s="194"/>
      <c r="AU19" s="194"/>
      <c r="AV19" s="194"/>
      <c r="AW19" s="195"/>
      <c r="AX19" s="225">
        <f t="shared" si="6"/>
        <v>0</v>
      </c>
      <c r="AY19" s="221">
        <f t="shared" si="7"/>
        <v>0</v>
      </c>
    </row>
    <row r="20" spans="2:51" ht="20.100000000000001" customHeight="1">
      <c r="B20" s="220" t="s">
        <v>615</v>
      </c>
      <c r="C20" s="188" t="s">
        <v>616</v>
      </c>
      <c r="D20" s="193"/>
      <c r="E20" s="194"/>
      <c r="F20" s="194"/>
      <c r="G20" s="194"/>
      <c r="H20" s="194"/>
      <c r="I20" s="194"/>
      <c r="J20" s="194"/>
      <c r="K20" s="194"/>
      <c r="L20" s="194"/>
      <c r="M20" s="195"/>
      <c r="N20" s="225">
        <f t="shared" si="0"/>
        <v>0</v>
      </c>
      <c r="O20" s="221">
        <f t="shared" si="1"/>
        <v>0</v>
      </c>
      <c r="P20" s="193"/>
      <c r="Q20" s="194"/>
      <c r="R20" s="194"/>
      <c r="S20" s="194"/>
      <c r="T20" s="194"/>
      <c r="U20" s="194"/>
      <c r="V20" s="194"/>
      <c r="W20" s="194"/>
      <c r="X20" s="194"/>
      <c r="Y20" s="195"/>
      <c r="Z20" s="225">
        <f t="shared" si="2"/>
        <v>0</v>
      </c>
      <c r="AA20" s="221">
        <f t="shared" si="3"/>
        <v>0</v>
      </c>
      <c r="AB20" s="193"/>
      <c r="AC20" s="194"/>
      <c r="AD20" s="194"/>
      <c r="AE20" s="194"/>
      <c r="AF20" s="194"/>
      <c r="AG20" s="194"/>
      <c r="AH20" s="194"/>
      <c r="AI20" s="194"/>
      <c r="AJ20" s="194"/>
      <c r="AK20" s="195"/>
      <c r="AL20" s="225">
        <f t="shared" si="4"/>
        <v>0</v>
      </c>
      <c r="AM20" s="221">
        <f t="shared" si="5"/>
        <v>0</v>
      </c>
      <c r="AN20" s="193"/>
      <c r="AO20" s="194"/>
      <c r="AP20" s="194"/>
      <c r="AQ20" s="194"/>
      <c r="AR20" s="194"/>
      <c r="AS20" s="194"/>
      <c r="AT20" s="194"/>
      <c r="AU20" s="194"/>
      <c r="AV20" s="194"/>
      <c r="AW20" s="195"/>
      <c r="AX20" s="225">
        <f t="shared" si="6"/>
        <v>0</v>
      </c>
      <c r="AY20" s="221">
        <f t="shared" si="7"/>
        <v>0</v>
      </c>
    </row>
    <row r="21" spans="2:51" ht="20.100000000000001" customHeight="1">
      <c r="B21" s="220" t="s">
        <v>617</v>
      </c>
      <c r="C21" s="188" t="s">
        <v>618</v>
      </c>
      <c r="D21" s="193"/>
      <c r="E21" s="194"/>
      <c r="F21" s="194"/>
      <c r="G21" s="194"/>
      <c r="H21" s="194"/>
      <c r="I21" s="194"/>
      <c r="J21" s="194"/>
      <c r="K21" s="194"/>
      <c r="L21" s="194"/>
      <c r="M21" s="195"/>
      <c r="N21" s="225">
        <f t="shared" si="0"/>
        <v>0</v>
      </c>
      <c r="O21" s="221">
        <f t="shared" si="1"/>
        <v>0</v>
      </c>
      <c r="P21" s="193"/>
      <c r="Q21" s="194"/>
      <c r="R21" s="194"/>
      <c r="S21" s="194"/>
      <c r="T21" s="194"/>
      <c r="U21" s="194"/>
      <c r="V21" s="194"/>
      <c r="W21" s="194"/>
      <c r="X21" s="194"/>
      <c r="Y21" s="195"/>
      <c r="Z21" s="225">
        <f t="shared" si="2"/>
        <v>0</v>
      </c>
      <c r="AA21" s="221">
        <f t="shared" si="3"/>
        <v>0</v>
      </c>
      <c r="AB21" s="193"/>
      <c r="AC21" s="194"/>
      <c r="AD21" s="194"/>
      <c r="AE21" s="194"/>
      <c r="AF21" s="194"/>
      <c r="AG21" s="194"/>
      <c r="AH21" s="194"/>
      <c r="AI21" s="194"/>
      <c r="AJ21" s="194"/>
      <c r="AK21" s="195"/>
      <c r="AL21" s="225">
        <f t="shared" si="4"/>
        <v>0</v>
      </c>
      <c r="AM21" s="221">
        <f t="shared" si="5"/>
        <v>0</v>
      </c>
      <c r="AN21" s="193"/>
      <c r="AO21" s="194"/>
      <c r="AP21" s="194"/>
      <c r="AQ21" s="194"/>
      <c r="AR21" s="194"/>
      <c r="AS21" s="194"/>
      <c r="AT21" s="194"/>
      <c r="AU21" s="194"/>
      <c r="AV21" s="194"/>
      <c r="AW21" s="195"/>
      <c r="AX21" s="225">
        <f t="shared" si="6"/>
        <v>0</v>
      </c>
      <c r="AY21" s="221">
        <f t="shared" si="7"/>
        <v>0</v>
      </c>
    </row>
    <row r="22" spans="2:51" ht="20.100000000000001" customHeight="1">
      <c r="B22" s="220" t="s">
        <v>619</v>
      </c>
      <c r="C22" s="188" t="s">
        <v>620</v>
      </c>
      <c r="D22" s="193"/>
      <c r="E22" s="194"/>
      <c r="F22" s="194"/>
      <c r="G22" s="194"/>
      <c r="H22" s="194"/>
      <c r="I22" s="194"/>
      <c r="J22" s="194"/>
      <c r="K22" s="194"/>
      <c r="L22" s="194"/>
      <c r="M22" s="195"/>
      <c r="N22" s="225">
        <f t="shared" si="0"/>
        <v>0</v>
      </c>
      <c r="O22" s="221">
        <f t="shared" si="1"/>
        <v>0</v>
      </c>
      <c r="P22" s="193"/>
      <c r="Q22" s="194"/>
      <c r="R22" s="194"/>
      <c r="S22" s="194"/>
      <c r="T22" s="194"/>
      <c r="U22" s="194"/>
      <c r="V22" s="194"/>
      <c r="W22" s="194"/>
      <c r="X22" s="194"/>
      <c r="Y22" s="195"/>
      <c r="Z22" s="225">
        <f t="shared" si="2"/>
        <v>0</v>
      </c>
      <c r="AA22" s="221">
        <f t="shared" si="3"/>
        <v>0</v>
      </c>
      <c r="AB22" s="193"/>
      <c r="AC22" s="194"/>
      <c r="AD22" s="194"/>
      <c r="AE22" s="194"/>
      <c r="AF22" s="194"/>
      <c r="AG22" s="194"/>
      <c r="AH22" s="194"/>
      <c r="AI22" s="194"/>
      <c r="AJ22" s="194"/>
      <c r="AK22" s="195"/>
      <c r="AL22" s="225">
        <f t="shared" si="4"/>
        <v>0</v>
      </c>
      <c r="AM22" s="221">
        <f t="shared" si="5"/>
        <v>0</v>
      </c>
      <c r="AN22" s="193"/>
      <c r="AO22" s="194"/>
      <c r="AP22" s="194"/>
      <c r="AQ22" s="194"/>
      <c r="AR22" s="194"/>
      <c r="AS22" s="194"/>
      <c r="AT22" s="194"/>
      <c r="AU22" s="194"/>
      <c r="AV22" s="194"/>
      <c r="AW22" s="195"/>
      <c r="AX22" s="225">
        <f t="shared" si="6"/>
        <v>0</v>
      </c>
      <c r="AY22" s="221">
        <f t="shared" si="7"/>
        <v>0</v>
      </c>
    </row>
    <row r="23" spans="2:51" ht="20.100000000000001" customHeight="1">
      <c r="B23" s="220" t="s">
        <v>842</v>
      </c>
      <c r="C23" s="188" t="s">
        <v>841</v>
      </c>
      <c r="D23" s="193"/>
      <c r="E23" s="194"/>
      <c r="F23" s="194"/>
      <c r="G23" s="194"/>
      <c r="H23" s="194"/>
      <c r="I23" s="194"/>
      <c r="J23" s="194"/>
      <c r="K23" s="194"/>
      <c r="L23" s="194"/>
      <c r="M23" s="195"/>
      <c r="N23" s="225">
        <f t="shared" si="0"/>
        <v>0</v>
      </c>
      <c r="O23" s="221">
        <f t="shared" si="1"/>
        <v>0</v>
      </c>
      <c r="P23" s="193"/>
      <c r="Q23" s="194"/>
      <c r="R23" s="194"/>
      <c r="S23" s="194"/>
      <c r="T23" s="194"/>
      <c r="U23" s="194"/>
      <c r="V23" s="194"/>
      <c r="W23" s="194"/>
      <c r="X23" s="194"/>
      <c r="Y23" s="195"/>
      <c r="Z23" s="225">
        <f t="shared" si="2"/>
        <v>0</v>
      </c>
      <c r="AA23" s="221">
        <f t="shared" si="3"/>
        <v>0</v>
      </c>
      <c r="AB23" s="193"/>
      <c r="AC23" s="194"/>
      <c r="AD23" s="194"/>
      <c r="AE23" s="194"/>
      <c r="AF23" s="194"/>
      <c r="AG23" s="194"/>
      <c r="AH23" s="194"/>
      <c r="AI23" s="194"/>
      <c r="AJ23" s="194"/>
      <c r="AK23" s="195"/>
      <c r="AL23" s="225">
        <f t="shared" si="4"/>
        <v>0</v>
      </c>
      <c r="AM23" s="221">
        <f t="shared" si="5"/>
        <v>0</v>
      </c>
      <c r="AN23" s="193"/>
      <c r="AO23" s="194"/>
      <c r="AP23" s="194"/>
      <c r="AQ23" s="194"/>
      <c r="AR23" s="194"/>
      <c r="AS23" s="194"/>
      <c r="AT23" s="194"/>
      <c r="AU23" s="194"/>
      <c r="AV23" s="194"/>
      <c r="AW23" s="195"/>
      <c r="AX23" s="225">
        <f t="shared" si="6"/>
        <v>0</v>
      </c>
      <c r="AY23" s="221">
        <f t="shared" si="7"/>
        <v>0</v>
      </c>
    </row>
    <row r="24" spans="2:51" ht="20.100000000000001" customHeight="1">
      <c r="B24" s="222" t="s">
        <v>621</v>
      </c>
      <c r="C24" s="188" t="s">
        <v>622</v>
      </c>
      <c r="D24" s="193"/>
      <c r="E24" s="194"/>
      <c r="F24" s="194"/>
      <c r="G24" s="194"/>
      <c r="H24" s="194"/>
      <c r="I24" s="194"/>
      <c r="J24" s="194"/>
      <c r="K24" s="194"/>
      <c r="L24" s="194"/>
      <c r="M24" s="195"/>
      <c r="N24" s="225">
        <f t="shared" si="0"/>
        <v>0</v>
      </c>
      <c r="O24" s="221">
        <f t="shared" si="1"/>
        <v>0</v>
      </c>
      <c r="P24" s="193"/>
      <c r="Q24" s="194"/>
      <c r="R24" s="194"/>
      <c r="S24" s="194"/>
      <c r="T24" s="194"/>
      <c r="U24" s="194"/>
      <c r="V24" s="194"/>
      <c r="W24" s="194"/>
      <c r="X24" s="194"/>
      <c r="Y24" s="195"/>
      <c r="Z24" s="225">
        <f t="shared" si="2"/>
        <v>0</v>
      </c>
      <c r="AA24" s="221">
        <f t="shared" si="3"/>
        <v>0</v>
      </c>
      <c r="AB24" s="193"/>
      <c r="AC24" s="194"/>
      <c r="AD24" s="194"/>
      <c r="AE24" s="194"/>
      <c r="AF24" s="194"/>
      <c r="AG24" s="194"/>
      <c r="AH24" s="194"/>
      <c r="AI24" s="194"/>
      <c r="AJ24" s="194"/>
      <c r="AK24" s="195"/>
      <c r="AL24" s="225">
        <f t="shared" si="4"/>
        <v>0</v>
      </c>
      <c r="AM24" s="221">
        <f t="shared" si="5"/>
        <v>0</v>
      </c>
      <c r="AN24" s="193"/>
      <c r="AO24" s="194"/>
      <c r="AP24" s="194"/>
      <c r="AQ24" s="194"/>
      <c r="AR24" s="194"/>
      <c r="AS24" s="194"/>
      <c r="AT24" s="194"/>
      <c r="AU24" s="194"/>
      <c r="AV24" s="194"/>
      <c r="AW24" s="195"/>
      <c r="AX24" s="225">
        <f t="shared" si="6"/>
        <v>0</v>
      </c>
      <c r="AY24" s="221">
        <f t="shared" si="7"/>
        <v>0</v>
      </c>
    </row>
    <row r="25" spans="2:51" ht="20.100000000000001" customHeight="1">
      <c r="B25" s="222" t="s">
        <v>623</v>
      </c>
      <c r="C25" s="188" t="s">
        <v>624</v>
      </c>
      <c r="D25" s="193"/>
      <c r="E25" s="194"/>
      <c r="F25" s="194"/>
      <c r="G25" s="194"/>
      <c r="H25" s="194"/>
      <c r="I25" s="194"/>
      <c r="J25" s="194"/>
      <c r="K25" s="194"/>
      <c r="L25" s="194"/>
      <c r="M25" s="195"/>
      <c r="N25" s="225">
        <f t="shared" si="0"/>
        <v>0</v>
      </c>
      <c r="O25" s="221">
        <f t="shared" si="1"/>
        <v>0</v>
      </c>
      <c r="P25" s="193"/>
      <c r="Q25" s="194"/>
      <c r="R25" s="194"/>
      <c r="S25" s="194"/>
      <c r="T25" s="194"/>
      <c r="U25" s="194"/>
      <c r="V25" s="194"/>
      <c r="W25" s="194"/>
      <c r="X25" s="194"/>
      <c r="Y25" s="195"/>
      <c r="Z25" s="225">
        <f t="shared" si="2"/>
        <v>0</v>
      </c>
      <c r="AA25" s="221">
        <f t="shared" si="3"/>
        <v>0</v>
      </c>
      <c r="AB25" s="193"/>
      <c r="AC25" s="194"/>
      <c r="AD25" s="194"/>
      <c r="AE25" s="194"/>
      <c r="AF25" s="194"/>
      <c r="AG25" s="194"/>
      <c r="AH25" s="194"/>
      <c r="AI25" s="194"/>
      <c r="AJ25" s="194"/>
      <c r="AK25" s="195"/>
      <c r="AL25" s="225">
        <f t="shared" si="4"/>
        <v>0</v>
      </c>
      <c r="AM25" s="221">
        <f t="shared" si="5"/>
        <v>0</v>
      </c>
      <c r="AN25" s="193"/>
      <c r="AO25" s="194"/>
      <c r="AP25" s="194"/>
      <c r="AQ25" s="194"/>
      <c r="AR25" s="194"/>
      <c r="AS25" s="194"/>
      <c r="AT25" s="194"/>
      <c r="AU25" s="194"/>
      <c r="AV25" s="194"/>
      <c r="AW25" s="195"/>
      <c r="AX25" s="225">
        <f t="shared" si="6"/>
        <v>0</v>
      </c>
      <c r="AY25" s="221">
        <f t="shared" si="7"/>
        <v>0</v>
      </c>
    </row>
    <row r="26" spans="2:51" ht="20.100000000000001" customHeight="1">
      <c r="B26" s="220" t="s">
        <v>625</v>
      </c>
      <c r="C26" s="188" t="s">
        <v>626</v>
      </c>
      <c r="D26" s="193"/>
      <c r="E26" s="194"/>
      <c r="F26" s="194"/>
      <c r="G26" s="194"/>
      <c r="H26" s="194"/>
      <c r="I26" s="194"/>
      <c r="J26" s="194"/>
      <c r="K26" s="194"/>
      <c r="L26" s="194"/>
      <c r="M26" s="195"/>
      <c r="N26" s="225">
        <f t="shared" si="0"/>
        <v>0</v>
      </c>
      <c r="O26" s="221">
        <f t="shared" si="1"/>
        <v>0</v>
      </c>
      <c r="P26" s="193"/>
      <c r="Q26" s="194"/>
      <c r="R26" s="194"/>
      <c r="S26" s="194"/>
      <c r="T26" s="194"/>
      <c r="U26" s="194"/>
      <c r="V26" s="194"/>
      <c r="W26" s="194"/>
      <c r="X26" s="194"/>
      <c r="Y26" s="195"/>
      <c r="Z26" s="225">
        <f t="shared" si="2"/>
        <v>0</v>
      </c>
      <c r="AA26" s="221">
        <f t="shared" si="3"/>
        <v>0</v>
      </c>
      <c r="AB26" s="193"/>
      <c r="AC26" s="194"/>
      <c r="AD26" s="194"/>
      <c r="AE26" s="194"/>
      <c r="AF26" s="194"/>
      <c r="AG26" s="194"/>
      <c r="AH26" s="194"/>
      <c r="AI26" s="194"/>
      <c r="AJ26" s="194"/>
      <c r="AK26" s="195"/>
      <c r="AL26" s="225">
        <f t="shared" si="4"/>
        <v>0</v>
      </c>
      <c r="AM26" s="221">
        <f t="shared" si="5"/>
        <v>0</v>
      </c>
      <c r="AN26" s="193"/>
      <c r="AO26" s="194"/>
      <c r="AP26" s="194"/>
      <c r="AQ26" s="194"/>
      <c r="AR26" s="194"/>
      <c r="AS26" s="194"/>
      <c r="AT26" s="194"/>
      <c r="AU26" s="194"/>
      <c r="AV26" s="194"/>
      <c r="AW26" s="195"/>
      <c r="AX26" s="225">
        <f t="shared" si="6"/>
        <v>0</v>
      </c>
      <c r="AY26" s="221">
        <f t="shared" si="7"/>
        <v>0</v>
      </c>
    </row>
    <row r="27" spans="2:51" ht="20.100000000000001" customHeight="1">
      <c r="B27" s="222" t="s">
        <v>627</v>
      </c>
      <c r="C27" s="188" t="s">
        <v>628</v>
      </c>
      <c r="D27" s="193"/>
      <c r="E27" s="194"/>
      <c r="F27" s="194"/>
      <c r="G27" s="194"/>
      <c r="H27" s="194"/>
      <c r="I27" s="194"/>
      <c r="J27" s="194"/>
      <c r="K27" s="194"/>
      <c r="L27" s="194"/>
      <c r="M27" s="195"/>
      <c r="N27" s="225">
        <f t="shared" si="0"/>
        <v>0</v>
      </c>
      <c r="O27" s="221">
        <f t="shared" si="1"/>
        <v>0</v>
      </c>
      <c r="P27" s="193"/>
      <c r="Q27" s="194"/>
      <c r="R27" s="194"/>
      <c r="S27" s="194"/>
      <c r="T27" s="194"/>
      <c r="U27" s="194"/>
      <c r="V27" s="194"/>
      <c r="W27" s="194"/>
      <c r="X27" s="194"/>
      <c r="Y27" s="195"/>
      <c r="Z27" s="225">
        <f t="shared" si="2"/>
        <v>0</v>
      </c>
      <c r="AA27" s="221">
        <f t="shared" si="3"/>
        <v>0</v>
      </c>
      <c r="AB27" s="193"/>
      <c r="AC27" s="194"/>
      <c r="AD27" s="194"/>
      <c r="AE27" s="194"/>
      <c r="AF27" s="194"/>
      <c r="AG27" s="194"/>
      <c r="AH27" s="194"/>
      <c r="AI27" s="194"/>
      <c r="AJ27" s="194"/>
      <c r="AK27" s="195"/>
      <c r="AL27" s="225">
        <f t="shared" si="4"/>
        <v>0</v>
      </c>
      <c r="AM27" s="221">
        <f t="shared" si="5"/>
        <v>0</v>
      </c>
      <c r="AN27" s="193"/>
      <c r="AO27" s="194"/>
      <c r="AP27" s="194"/>
      <c r="AQ27" s="194"/>
      <c r="AR27" s="194"/>
      <c r="AS27" s="194"/>
      <c r="AT27" s="194"/>
      <c r="AU27" s="194"/>
      <c r="AV27" s="194"/>
      <c r="AW27" s="195"/>
      <c r="AX27" s="225">
        <f t="shared" si="6"/>
        <v>0</v>
      </c>
      <c r="AY27" s="221">
        <f t="shared" si="7"/>
        <v>0</v>
      </c>
    </row>
    <row r="28" spans="2:51" ht="20.100000000000001" customHeight="1">
      <c r="B28" s="222" t="s">
        <v>629</v>
      </c>
      <c r="C28" s="188" t="s">
        <v>630</v>
      </c>
      <c r="D28" s="193"/>
      <c r="E28" s="194"/>
      <c r="F28" s="194"/>
      <c r="G28" s="194"/>
      <c r="H28" s="194"/>
      <c r="I28" s="194"/>
      <c r="J28" s="194"/>
      <c r="K28" s="194"/>
      <c r="L28" s="194"/>
      <c r="M28" s="195"/>
      <c r="N28" s="225">
        <f t="shared" si="0"/>
        <v>0</v>
      </c>
      <c r="O28" s="221">
        <f t="shared" si="1"/>
        <v>0</v>
      </c>
      <c r="P28" s="193"/>
      <c r="Q28" s="194"/>
      <c r="R28" s="194"/>
      <c r="S28" s="194"/>
      <c r="T28" s="194"/>
      <c r="U28" s="194"/>
      <c r="V28" s="194"/>
      <c r="W28" s="194"/>
      <c r="X28" s="194"/>
      <c r="Y28" s="195"/>
      <c r="Z28" s="225">
        <f t="shared" si="2"/>
        <v>0</v>
      </c>
      <c r="AA28" s="221">
        <f t="shared" si="3"/>
        <v>0</v>
      </c>
      <c r="AB28" s="193"/>
      <c r="AC28" s="194"/>
      <c r="AD28" s="194"/>
      <c r="AE28" s="194"/>
      <c r="AF28" s="194"/>
      <c r="AG28" s="194"/>
      <c r="AH28" s="194"/>
      <c r="AI28" s="194"/>
      <c r="AJ28" s="194"/>
      <c r="AK28" s="195"/>
      <c r="AL28" s="225">
        <f t="shared" si="4"/>
        <v>0</v>
      </c>
      <c r="AM28" s="221">
        <f t="shared" si="5"/>
        <v>0</v>
      </c>
      <c r="AN28" s="193"/>
      <c r="AO28" s="194"/>
      <c r="AP28" s="194"/>
      <c r="AQ28" s="194"/>
      <c r="AR28" s="194"/>
      <c r="AS28" s="194"/>
      <c r="AT28" s="194"/>
      <c r="AU28" s="194"/>
      <c r="AV28" s="194"/>
      <c r="AW28" s="195"/>
      <c r="AX28" s="225">
        <f t="shared" si="6"/>
        <v>0</v>
      </c>
      <c r="AY28" s="221">
        <f t="shared" si="7"/>
        <v>0</v>
      </c>
    </row>
    <row r="29" spans="2:51" ht="20.100000000000001" customHeight="1">
      <c r="B29" s="222" t="s">
        <v>840</v>
      </c>
      <c r="C29" s="188" t="s">
        <v>839</v>
      </c>
      <c r="D29" s="193"/>
      <c r="E29" s="194"/>
      <c r="F29" s="194"/>
      <c r="G29" s="194"/>
      <c r="H29" s="194"/>
      <c r="I29" s="194"/>
      <c r="J29" s="194"/>
      <c r="K29" s="194"/>
      <c r="L29" s="194"/>
      <c r="M29" s="195"/>
      <c r="N29" s="225">
        <f t="shared" si="0"/>
        <v>0</v>
      </c>
      <c r="O29" s="221">
        <f t="shared" si="1"/>
        <v>0</v>
      </c>
      <c r="P29" s="193"/>
      <c r="Q29" s="194"/>
      <c r="R29" s="194"/>
      <c r="S29" s="194"/>
      <c r="T29" s="194"/>
      <c r="U29" s="194"/>
      <c r="V29" s="194"/>
      <c r="W29" s="194"/>
      <c r="X29" s="194"/>
      <c r="Y29" s="195"/>
      <c r="Z29" s="225">
        <f t="shared" si="2"/>
        <v>0</v>
      </c>
      <c r="AA29" s="221">
        <f t="shared" si="3"/>
        <v>0</v>
      </c>
      <c r="AB29" s="193"/>
      <c r="AC29" s="194"/>
      <c r="AD29" s="194"/>
      <c r="AE29" s="194"/>
      <c r="AF29" s="194"/>
      <c r="AG29" s="194"/>
      <c r="AH29" s="194"/>
      <c r="AI29" s="194"/>
      <c r="AJ29" s="194"/>
      <c r="AK29" s="195"/>
      <c r="AL29" s="225">
        <f t="shared" si="4"/>
        <v>0</v>
      </c>
      <c r="AM29" s="221">
        <f t="shared" si="5"/>
        <v>0</v>
      </c>
      <c r="AN29" s="193"/>
      <c r="AO29" s="194"/>
      <c r="AP29" s="194"/>
      <c r="AQ29" s="194"/>
      <c r="AR29" s="194"/>
      <c r="AS29" s="194"/>
      <c r="AT29" s="194"/>
      <c r="AU29" s="194"/>
      <c r="AV29" s="194"/>
      <c r="AW29" s="195"/>
      <c r="AX29" s="225">
        <f t="shared" si="6"/>
        <v>0</v>
      </c>
      <c r="AY29" s="221">
        <f t="shared" si="7"/>
        <v>0</v>
      </c>
    </row>
    <row r="30" spans="2:51" ht="20.100000000000001" customHeight="1">
      <c r="B30" s="220" t="s">
        <v>631</v>
      </c>
      <c r="C30" s="188" t="s">
        <v>632</v>
      </c>
      <c r="D30" s="193"/>
      <c r="E30" s="194"/>
      <c r="F30" s="194"/>
      <c r="G30" s="194"/>
      <c r="H30" s="194"/>
      <c r="I30" s="194"/>
      <c r="J30" s="194"/>
      <c r="K30" s="194"/>
      <c r="L30" s="194"/>
      <c r="M30" s="195"/>
      <c r="N30" s="225">
        <f t="shared" si="0"/>
        <v>0</v>
      </c>
      <c r="O30" s="221">
        <f t="shared" si="1"/>
        <v>0</v>
      </c>
      <c r="P30" s="193"/>
      <c r="Q30" s="194"/>
      <c r="R30" s="194"/>
      <c r="S30" s="194"/>
      <c r="T30" s="194"/>
      <c r="U30" s="194"/>
      <c r="V30" s="194"/>
      <c r="W30" s="194"/>
      <c r="X30" s="194"/>
      <c r="Y30" s="195"/>
      <c r="Z30" s="225">
        <f t="shared" si="2"/>
        <v>0</v>
      </c>
      <c r="AA30" s="221">
        <f t="shared" si="3"/>
        <v>0</v>
      </c>
      <c r="AB30" s="193"/>
      <c r="AC30" s="194"/>
      <c r="AD30" s="194"/>
      <c r="AE30" s="194"/>
      <c r="AF30" s="194"/>
      <c r="AG30" s="194"/>
      <c r="AH30" s="194"/>
      <c r="AI30" s="194"/>
      <c r="AJ30" s="194"/>
      <c r="AK30" s="195"/>
      <c r="AL30" s="225">
        <f t="shared" si="4"/>
        <v>0</v>
      </c>
      <c r="AM30" s="221">
        <f t="shared" si="5"/>
        <v>0</v>
      </c>
      <c r="AN30" s="193"/>
      <c r="AO30" s="194"/>
      <c r="AP30" s="194"/>
      <c r="AQ30" s="194"/>
      <c r="AR30" s="194"/>
      <c r="AS30" s="194"/>
      <c r="AT30" s="194"/>
      <c r="AU30" s="194"/>
      <c r="AV30" s="194"/>
      <c r="AW30" s="195"/>
      <c r="AX30" s="225">
        <f t="shared" si="6"/>
        <v>0</v>
      </c>
      <c r="AY30" s="221">
        <f t="shared" si="7"/>
        <v>0</v>
      </c>
    </row>
    <row r="31" spans="2:51" ht="20.100000000000001" customHeight="1">
      <c r="B31" s="220" t="s">
        <v>633</v>
      </c>
      <c r="C31" s="188" t="s">
        <v>634</v>
      </c>
      <c r="D31" s="193"/>
      <c r="E31" s="194"/>
      <c r="F31" s="194"/>
      <c r="G31" s="194"/>
      <c r="H31" s="194"/>
      <c r="I31" s="194"/>
      <c r="J31" s="194"/>
      <c r="K31" s="194"/>
      <c r="L31" s="194"/>
      <c r="M31" s="195"/>
      <c r="N31" s="225">
        <f t="shared" si="0"/>
        <v>0</v>
      </c>
      <c r="O31" s="221">
        <f t="shared" si="1"/>
        <v>0</v>
      </c>
      <c r="P31" s="193"/>
      <c r="Q31" s="194"/>
      <c r="R31" s="194"/>
      <c r="S31" s="194"/>
      <c r="T31" s="194"/>
      <c r="U31" s="194"/>
      <c r="V31" s="194"/>
      <c r="W31" s="194"/>
      <c r="X31" s="194"/>
      <c r="Y31" s="195"/>
      <c r="Z31" s="225">
        <f t="shared" si="2"/>
        <v>0</v>
      </c>
      <c r="AA31" s="221">
        <f t="shared" si="3"/>
        <v>0</v>
      </c>
      <c r="AB31" s="193"/>
      <c r="AC31" s="194"/>
      <c r="AD31" s="194"/>
      <c r="AE31" s="194"/>
      <c r="AF31" s="194"/>
      <c r="AG31" s="194"/>
      <c r="AH31" s="194"/>
      <c r="AI31" s="194"/>
      <c r="AJ31" s="194"/>
      <c r="AK31" s="195"/>
      <c r="AL31" s="225">
        <f t="shared" si="4"/>
        <v>0</v>
      </c>
      <c r="AM31" s="221">
        <f t="shared" si="5"/>
        <v>0</v>
      </c>
      <c r="AN31" s="193"/>
      <c r="AO31" s="194"/>
      <c r="AP31" s="194"/>
      <c r="AQ31" s="194"/>
      <c r="AR31" s="194"/>
      <c r="AS31" s="194"/>
      <c r="AT31" s="194"/>
      <c r="AU31" s="194"/>
      <c r="AV31" s="194"/>
      <c r="AW31" s="195"/>
      <c r="AX31" s="225">
        <f t="shared" si="6"/>
        <v>0</v>
      </c>
      <c r="AY31" s="221">
        <f t="shared" si="7"/>
        <v>0</v>
      </c>
    </row>
    <row r="32" spans="2:51" ht="20.100000000000001" customHeight="1">
      <c r="B32" s="220" t="s">
        <v>635</v>
      </c>
      <c r="C32" s="188" t="s">
        <v>636</v>
      </c>
      <c r="D32" s="193"/>
      <c r="E32" s="194"/>
      <c r="F32" s="194"/>
      <c r="G32" s="194"/>
      <c r="H32" s="194"/>
      <c r="I32" s="194"/>
      <c r="J32" s="194"/>
      <c r="K32" s="194"/>
      <c r="L32" s="194"/>
      <c r="M32" s="195"/>
      <c r="N32" s="225">
        <f t="shared" si="0"/>
        <v>0</v>
      </c>
      <c r="O32" s="221">
        <f t="shared" si="1"/>
        <v>0</v>
      </c>
      <c r="P32" s="193"/>
      <c r="Q32" s="194"/>
      <c r="R32" s="194"/>
      <c r="S32" s="194"/>
      <c r="T32" s="194"/>
      <c r="U32" s="194"/>
      <c r="V32" s="194"/>
      <c r="W32" s="194"/>
      <c r="X32" s="194"/>
      <c r="Y32" s="195"/>
      <c r="Z32" s="225">
        <f t="shared" si="2"/>
        <v>0</v>
      </c>
      <c r="AA32" s="221">
        <f t="shared" si="3"/>
        <v>0</v>
      </c>
      <c r="AB32" s="193"/>
      <c r="AC32" s="194"/>
      <c r="AD32" s="194"/>
      <c r="AE32" s="194"/>
      <c r="AF32" s="194"/>
      <c r="AG32" s="194"/>
      <c r="AH32" s="194"/>
      <c r="AI32" s="194"/>
      <c r="AJ32" s="194"/>
      <c r="AK32" s="195"/>
      <c r="AL32" s="225">
        <f t="shared" si="4"/>
        <v>0</v>
      </c>
      <c r="AM32" s="221">
        <f t="shared" si="5"/>
        <v>0</v>
      </c>
      <c r="AN32" s="193"/>
      <c r="AO32" s="194"/>
      <c r="AP32" s="194"/>
      <c r="AQ32" s="194"/>
      <c r="AR32" s="194"/>
      <c r="AS32" s="194"/>
      <c r="AT32" s="194"/>
      <c r="AU32" s="194"/>
      <c r="AV32" s="194"/>
      <c r="AW32" s="195"/>
      <c r="AX32" s="225">
        <f t="shared" si="6"/>
        <v>0</v>
      </c>
      <c r="AY32" s="221">
        <f t="shared" si="7"/>
        <v>0</v>
      </c>
    </row>
    <row r="33" spans="2:51" ht="20.100000000000001" customHeight="1">
      <c r="B33" s="220" t="s">
        <v>637</v>
      </c>
      <c r="C33" s="188" t="s">
        <v>638</v>
      </c>
      <c r="D33" s="193"/>
      <c r="E33" s="194"/>
      <c r="F33" s="194"/>
      <c r="G33" s="194"/>
      <c r="H33" s="194"/>
      <c r="I33" s="194"/>
      <c r="J33" s="194"/>
      <c r="K33" s="194"/>
      <c r="L33" s="194"/>
      <c r="M33" s="195"/>
      <c r="N33" s="225">
        <f t="shared" si="0"/>
        <v>0</v>
      </c>
      <c r="O33" s="221">
        <f t="shared" si="1"/>
        <v>0</v>
      </c>
      <c r="P33" s="193"/>
      <c r="Q33" s="194"/>
      <c r="R33" s="194"/>
      <c r="S33" s="194"/>
      <c r="T33" s="194"/>
      <c r="U33" s="194"/>
      <c r="V33" s="194"/>
      <c r="W33" s="194"/>
      <c r="X33" s="194"/>
      <c r="Y33" s="195"/>
      <c r="Z33" s="225">
        <f t="shared" si="2"/>
        <v>0</v>
      </c>
      <c r="AA33" s="221">
        <f t="shared" si="3"/>
        <v>0</v>
      </c>
      <c r="AB33" s="193"/>
      <c r="AC33" s="194"/>
      <c r="AD33" s="194"/>
      <c r="AE33" s="194"/>
      <c r="AF33" s="194"/>
      <c r="AG33" s="194"/>
      <c r="AH33" s="194"/>
      <c r="AI33" s="194"/>
      <c r="AJ33" s="194"/>
      <c r="AK33" s="195"/>
      <c r="AL33" s="225">
        <f t="shared" si="4"/>
        <v>0</v>
      </c>
      <c r="AM33" s="221">
        <f t="shared" si="5"/>
        <v>0</v>
      </c>
      <c r="AN33" s="193"/>
      <c r="AO33" s="194"/>
      <c r="AP33" s="194"/>
      <c r="AQ33" s="194"/>
      <c r="AR33" s="194"/>
      <c r="AS33" s="194"/>
      <c r="AT33" s="194"/>
      <c r="AU33" s="194"/>
      <c r="AV33" s="194"/>
      <c r="AW33" s="195"/>
      <c r="AX33" s="225">
        <f t="shared" si="6"/>
        <v>0</v>
      </c>
      <c r="AY33" s="221">
        <f t="shared" si="7"/>
        <v>0</v>
      </c>
    </row>
    <row r="34" spans="2:51" ht="20.100000000000001" customHeight="1" thickBot="1">
      <c r="B34" s="220" t="s">
        <v>639</v>
      </c>
      <c r="C34" s="188" t="s">
        <v>640</v>
      </c>
      <c r="D34" s="208"/>
      <c r="E34" s="209"/>
      <c r="F34" s="209"/>
      <c r="G34" s="209"/>
      <c r="H34" s="209"/>
      <c r="I34" s="209"/>
      <c r="J34" s="209"/>
      <c r="K34" s="209"/>
      <c r="L34" s="209"/>
      <c r="M34" s="210"/>
      <c r="N34" s="225">
        <f t="shared" si="0"/>
        <v>0</v>
      </c>
      <c r="O34" s="221">
        <f t="shared" si="1"/>
        <v>0</v>
      </c>
      <c r="P34" s="208"/>
      <c r="Q34" s="209"/>
      <c r="R34" s="209"/>
      <c r="S34" s="209"/>
      <c r="T34" s="209"/>
      <c r="U34" s="209"/>
      <c r="V34" s="209"/>
      <c r="W34" s="209"/>
      <c r="X34" s="209"/>
      <c r="Y34" s="210"/>
      <c r="Z34" s="225">
        <f t="shared" si="2"/>
        <v>0</v>
      </c>
      <c r="AA34" s="221">
        <f t="shared" si="3"/>
        <v>0</v>
      </c>
      <c r="AB34" s="208"/>
      <c r="AC34" s="209"/>
      <c r="AD34" s="209"/>
      <c r="AE34" s="209"/>
      <c r="AF34" s="209"/>
      <c r="AG34" s="209"/>
      <c r="AH34" s="209"/>
      <c r="AI34" s="209"/>
      <c r="AJ34" s="209"/>
      <c r="AK34" s="210"/>
      <c r="AL34" s="225">
        <f t="shared" si="4"/>
        <v>0</v>
      </c>
      <c r="AM34" s="221">
        <f t="shared" si="5"/>
        <v>0</v>
      </c>
      <c r="AN34" s="208"/>
      <c r="AO34" s="209"/>
      <c r="AP34" s="209"/>
      <c r="AQ34" s="209"/>
      <c r="AR34" s="209"/>
      <c r="AS34" s="209"/>
      <c r="AT34" s="209"/>
      <c r="AU34" s="209"/>
      <c r="AV34" s="209"/>
      <c r="AW34" s="210"/>
      <c r="AX34" s="225">
        <f t="shared" si="6"/>
        <v>0</v>
      </c>
      <c r="AY34" s="221">
        <f t="shared" si="7"/>
        <v>0</v>
      </c>
    </row>
    <row r="35" spans="2:51" ht="20.100000000000001" customHeight="1" thickBot="1">
      <c r="B35" s="211"/>
      <c r="C35" s="201" t="s">
        <v>641</v>
      </c>
      <c r="D35" s="198">
        <f t="shared" ref="D35:M35" si="8">SUM(D8:D34)</f>
        <v>0</v>
      </c>
      <c r="E35" s="198">
        <f t="shared" si="8"/>
        <v>0</v>
      </c>
      <c r="F35" s="198">
        <f t="shared" si="8"/>
        <v>0</v>
      </c>
      <c r="G35" s="198">
        <f t="shared" si="8"/>
        <v>0</v>
      </c>
      <c r="H35" s="198">
        <f t="shared" si="8"/>
        <v>0</v>
      </c>
      <c r="I35" s="198">
        <f t="shared" si="8"/>
        <v>0</v>
      </c>
      <c r="J35" s="198">
        <f t="shared" si="8"/>
        <v>0</v>
      </c>
      <c r="K35" s="198">
        <f t="shared" si="8"/>
        <v>0</v>
      </c>
      <c r="L35" s="198">
        <f t="shared" si="8"/>
        <v>0</v>
      </c>
      <c r="M35" s="230">
        <f t="shared" si="8"/>
        <v>0</v>
      </c>
      <c r="N35" s="226">
        <f t="shared" si="0"/>
        <v>0</v>
      </c>
      <c r="O35" s="199">
        <f t="shared" si="1"/>
        <v>0</v>
      </c>
      <c r="P35" s="198">
        <f t="shared" ref="P35:Y35" si="9">SUM(P8:P34)</f>
        <v>0</v>
      </c>
      <c r="Q35" s="198">
        <f t="shared" si="9"/>
        <v>0</v>
      </c>
      <c r="R35" s="198">
        <f t="shared" si="9"/>
        <v>0</v>
      </c>
      <c r="S35" s="198">
        <f t="shared" si="9"/>
        <v>0</v>
      </c>
      <c r="T35" s="198">
        <f t="shared" si="9"/>
        <v>0</v>
      </c>
      <c r="U35" s="198">
        <f t="shared" si="9"/>
        <v>0</v>
      </c>
      <c r="V35" s="198">
        <f t="shared" si="9"/>
        <v>0</v>
      </c>
      <c r="W35" s="198">
        <f t="shared" si="9"/>
        <v>0</v>
      </c>
      <c r="X35" s="198">
        <f t="shared" si="9"/>
        <v>0</v>
      </c>
      <c r="Y35" s="230">
        <f t="shared" si="9"/>
        <v>0</v>
      </c>
      <c r="Z35" s="226">
        <f t="shared" si="2"/>
        <v>0</v>
      </c>
      <c r="AA35" s="199">
        <f t="shared" si="3"/>
        <v>0</v>
      </c>
      <c r="AB35" s="198">
        <f t="shared" ref="AB35:AK35" si="10">SUM(AB8:AB34)</f>
        <v>0</v>
      </c>
      <c r="AC35" s="198">
        <f t="shared" si="10"/>
        <v>0</v>
      </c>
      <c r="AD35" s="198">
        <f t="shared" si="10"/>
        <v>0</v>
      </c>
      <c r="AE35" s="198">
        <f t="shared" si="10"/>
        <v>0</v>
      </c>
      <c r="AF35" s="198">
        <f t="shared" si="10"/>
        <v>0</v>
      </c>
      <c r="AG35" s="198">
        <f t="shared" si="10"/>
        <v>0</v>
      </c>
      <c r="AH35" s="198">
        <f t="shared" si="10"/>
        <v>0</v>
      </c>
      <c r="AI35" s="198">
        <f t="shared" si="10"/>
        <v>0</v>
      </c>
      <c r="AJ35" s="198">
        <f t="shared" si="10"/>
        <v>0</v>
      </c>
      <c r="AK35" s="230">
        <f t="shared" si="10"/>
        <v>0</v>
      </c>
      <c r="AL35" s="226">
        <f t="shared" si="4"/>
        <v>0</v>
      </c>
      <c r="AM35" s="199">
        <f t="shared" si="5"/>
        <v>0</v>
      </c>
      <c r="AN35" s="198">
        <f t="shared" ref="AN35:AW35" si="11">SUM(AN8:AN34)</f>
        <v>0</v>
      </c>
      <c r="AO35" s="198">
        <f t="shared" si="11"/>
        <v>0</v>
      </c>
      <c r="AP35" s="198">
        <f t="shared" si="11"/>
        <v>0</v>
      </c>
      <c r="AQ35" s="198">
        <f t="shared" si="11"/>
        <v>0</v>
      </c>
      <c r="AR35" s="198">
        <f t="shared" si="11"/>
        <v>0</v>
      </c>
      <c r="AS35" s="198">
        <f t="shared" si="11"/>
        <v>0</v>
      </c>
      <c r="AT35" s="198">
        <f t="shared" si="11"/>
        <v>0</v>
      </c>
      <c r="AU35" s="198">
        <f t="shared" si="11"/>
        <v>0</v>
      </c>
      <c r="AV35" s="198">
        <f t="shared" si="11"/>
        <v>0</v>
      </c>
      <c r="AW35" s="230">
        <f t="shared" si="11"/>
        <v>0</v>
      </c>
      <c r="AX35" s="226">
        <f t="shared" si="6"/>
        <v>0</v>
      </c>
      <c r="AY35" s="199">
        <f t="shared" si="7"/>
        <v>0</v>
      </c>
    </row>
    <row r="36" spans="2:51" ht="20.100000000000001" customHeight="1">
      <c r="B36" s="220" t="s">
        <v>642</v>
      </c>
      <c r="C36" s="188" t="s">
        <v>643</v>
      </c>
      <c r="D36" s="191"/>
      <c r="E36" s="192"/>
      <c r="F36" s="192"/>
      <c r="G36" s="192"/>
      <c r="H36" s="192"/>
      <c r="I36" s="192"/>
      <c r="J36" s="192"/>
      <c r="K36" s="192"/>
      <c r="L36" s="192"/>
      <c r="M36" s="197"/>
      <c r="N36" s="225">
        <f t="shared" si="0"/>
        <v>0</v>
      </c>
      <c r="O36" s="221">
        <f t="shared" si="1"/>
        <v>0</v>
      </c>
      <c r="P36" s="191"/>
      <c r="Q36" s="192"/>
      <c r="R36" s="192"/>
      <c r="S36" s="192"/>
      <c r="T36" s="192"/>
      <c r="U36" s="192"/>
      <c r="V36" s="192"/>
      <c r="W36" s="192"/>
      <c r="X36" s="192"/>
      <c r="Y36" s="197"/>
      <c r="Z36" s="225">
        <f t="shared" si="2"/>
        <v>0</v>
      </c>
      <c r="AA36" s="221">
        <f t="shared" si="3"/>
        <v>0</v>
      </c>
      <c r="AB36" s="191"/>
      <c r="AC36" s="192"/>
      <c r="AD36" s="192"/>
      <c r="AE36" s="192"/>
      <c r="AF36" s="192"/>
      <c r="AG36" s="192"/>
      <c r="AH36" s="192"/>
      <c r="AI36" s="192"/>
      <c r="AJ36" s="192"/>
      <c r="AK36" s="197"/>
      <c r="AL36" s="225">
        <f t="shared" si="4"/>
        <v>0</v>
      </c>
      <c r="AM36" s="221">
        <f t="shared" si="5"/>
        <v>0</v>
      </c>
      <c r="AN36" s="191"/>
      <c r="AO36" s="192"/>
      <c r="AP36" s="192"/>
      <c r="AQ36" s="192"/>
      <c r="AR36" s="192"/>
      <c r="AS36" s="192"/>
      <c r="AT36" s="192"/>
      <c r="AU36" s="192"/>
      <c r="AV36" s="192"/>
      <c r="AW36" s="197"/>
      <c r="AX36" s="225">
        <f t="shared" si="6"/>
        <v>0</v>
      </c>
      <c r="AY36" s="221">
        <f t="shared" si="7"/>
        <v>0</v>
      </c>
    </row>
    <row r="37" spans="2:51" ht="20.100000000000001" customHeight="1">
      <c r="B37" s="220" t="s">
        <v>644</v>
      </c>
      <c r="C37" s="188" t="s">
        <v>645</v>
      </c>
      <c r="D37" s="193"/>
      <c r="E37" s="194"/>
      <c r="F37" s="194"/>
      <c r="G37" s="194"/>
      <c r="H37" s="194"/>
      <c r="I37" s="194"/>
      <c r="J37" s="194"/>
      <c r="K37" s="194"/>
      <c r="L37" s="194"/>
      <c r="M37" s="195"/>
      <c r="N37" s="225">
        <f t="shared" si="0"/>
        <v>0</v>
      </c>
      <c r="O37" s="221">
        <f t="shared" si="1"/>
        <v>0</v>
      </c>
      <c r="P37" s="193"/>
      <c r="Q37" s="194"/>
      <c r="R37" s="194"/>
      <c r="S37" s="194"/>
      <c r="T37" s="194"/>
      <c r="U37" s="194"/>
      <c r="V37" s="194"/>
      <c r="W37" s="194"/>
      <c r="X37" s="194"/>
      <c r="Y37" s="195"/>
      <c r="Z37" s="225">
        <f t="shared" si="2"/>
        <v>0</v>
      </c>
      <c r="AA37" s="221">
        <f t="shared" si="3"/>
        <v>0</v>
      </c>
      <c r="AB37" s="193"/>
      <c r="AC37" s="194"/>
      <c r="AD37" s="194"/>
      <c r="AE37" s="194"/>
      <c r="AF37" s="194"/>
      <c r="AG37" s="194"/>
      <c r="AH37" s="194"/>
      <c r="AI37" s="194"/>
      <c r="AJ37" s="194"/>
      <c r="AK37" s="195"/>
      <c r="AL37" s="225">
        <f t="shared" si="4"/>
        <v>0</v>
      </c>
      <c r="AM37" s="221">
        <f t="shared" si="5"/>
        <v>0</v>
      </c>
      <c r="AN37" s="193"/>
      <c r="AO37" s="194"/>
      <c r="AP37" s="194"/>
      <c r="AQ37" s="194"/>
      <c r="AR37" s="194"/>
      <c r="AS37" s="194"/>
      <c r="AT37" s="194"/>
      <c r="AU37" s="194"/>
      <c r="AV37" s="194"/>
      <c r="AW37" s="195"/>
      <c r="AX37" s="225">
        <f t="shared" si="6"/>
        <v>0</v>
      </c>
      <c r="AY37" s="221">
        <f t="shared" si="7"/>
        <v>0</v>
      </c>
    </row>
    <row r="38" spans="2:51" ht="20.100000000000001" customHeight="1">
      <c r="B38" s="220" t="s">
        <v>646</v>
      </c>
      <c r="C38" s="188" t="s">
        <v>647</v>
      </c>
      <c r="D38" s="193"/>
      <c r="E38" s="194"/>
      <c r="F38" s="194"/>
      <c r="G38" s="194"/>
      <c r="H38" s="194"/>
      <c r="I38" s="194"/>
      <c r="J38" s="194"/>
      <c r="K38" s="194"/>
      <c r="L38" s="194"/>
      <c r="M38" s="195"/>
      <c r="N38" s="225">
        <f t="shared" si="0"/>
        <v>0</v>
      </c>
      <c r="O38" s="221">
        <f t="shared" si="1"/>
        <v>0</v>
      </c>
      <c r="P38" s="193"/>
      <c r="Q38" s="194"/>
      <c r="R38" s="194"/>
      <c r="S38" s="194"/>
      <c r="T38" s="194"/>
      <c r="U38" s="194"/>
      <c r="V38" s="194"/>
      <c r="W38" s="194"/>
      <c r="X38" s="194"/>
      <c r="Y38" s="195"/>
      <c r="Z38" s="225">
        <f t="shared" si="2"/>
        <v>0</v>
      </c>
      <c r="AA38" s="221">
        <f t="shared" si="3"/>
        <v>0</v>
      </c>
      <c r="AB38" s="193"/>
      <c r="AC38" s="194"/>
      <c r="AD38" s="194"/>
      <c r="AE38" s="194"/>
      <c r="AF38" s="194"/>
      <c r="AG38" s="194"/>
      <c r="AH38" s="194"/>
      <c r="AI38" s="194"/>
      <c r="AJ38" s="194"/>
      <c r="AK38" s="195"/>
      <c r="AL38" s="225">
        <f t="shared" si="4"/>
        <v>0</v>
      </c>
      <c r="AM38" s="221">
        <f t="shared" si="5"/>
        <v>0</v>
      </c>
      <c r="AN38" s="193"/>
      <c r="AO38" s="194"/>
      <c r="AP38" s="194"/>
      <c r="AQ38" s="194"/>
      <c r="AR38" s="194"/>
      <c r="AS38" s="194"/>
      <c r="AT38" s="194"/>
      <c r="AU38" s="194"/>
      <c r="AV38" s="194"/>
      <c r="AW38" s="195"/>
      <c r="AX38" s="225">
        <f t="shared" si="6"/>
        <v>0</v>
      </c>
      <c r="AY38" s="221">
        <f t="shared" si="7"/>
        <v>0</v>
      </c>
    </row>
    <row r="39" spans="2:51" ht="20.100000000000001" customHeight="1" thickBot="1">
      <c r="B39" s="222" t="s">
        <v>648</v>
      </c>
      <c r="C39" s="188" t="s">
        <v>649</v>
      </c>
      <c r="D39" s="208"/>
      <c r="E39" s="209"/>
      <c r="F39" s="209"/>
      <c r="G39" s="209"/>
      <c r="H39" s="209"/>
      <c r="I39" s="209"/>
      <c r="J39" s="209"/>
      <c r="K39" s="209"/>
      <c r="L39" s="209"/>
      <c r="M39" s="210"/>
      <c r="N39" s="225">
        <f t="shared" ref="N39:N70" si="12">D39+F39+H39+J39+L39</f>
        <v>0</v>
      </c>
      <c r="O39" s="221">
        <f t="shared" ref="O39:O70" si="13">E39+G39+I39+K39+M39</f>
        <v>0</v>
      </c>
      <c r="P39" s="208"/>
      <c r="Q39" s="209"/>
      <c r="R39" s="209"/>
      <c r="S39" s="209"/>
      <c r="T39" s="209"/>
      <c r="U39" s="209"/>
      <c r="V39" s="209"/>
      <c r="W39" s="209"/>
      <c r="X39" s="209"/>
      <c r="Y39" s="210"/>
      <c r="Z39" s="225">
        <f t="shared" ref="Z39:Z70" si="14">P39+R39+T39+V39+X39</f>
        <v>0</v>
      </c>
      <c r="AA39" s="221">
        <f t="shared" ref="AA39:AA70" si="15">Q39+S39+U39+W39+Y39</f>
        <v>0</v>
      </c>
      <c r="AB39" s="208"/>
      <c r="AC39" s="209"/>
      <c r="AD39" s="209"/>
      <c r="AE39" s="209"/>
      <c r="AF39" s="209"/>
      <c r="AG39" s="209"/>
      <c r="AH39" s="209"/>
      <c r="AI39" s="209"/>
      <c r="AJ39" s="209"/>
      <c r="AK39" s="210"/>
      <c r="AL39" s="225">
        <f t="shared" ref="AL39:AL70" si="16">AB39+AD39+AF39+AH39+AJ39</f>
        <v>0</v>
      </c>
      <c r="AM39" s="221">
        <f t="shared" ref="AM39:AM70" si="17">AC39+AE39+AG39+AI39+AK39</f>
        <v>0</v>
      </c>
      <c r="AN39" s="208"/>
      <c r="AO39" s="209"/>
      <c r="AP39" s="209"/>
      <c r="AQ39" s="209"/>
      <c r="AR39" s="209"/>
      <c r="AS39" s="209"/>
      <c r="AT39" s="209"/>
      <c r="AU39" s="209"/>
      <c r="AV39" s="209"/>
      <c r="AW39" s="210"/>
      <c r="AX39" s="225">
        <f t="shared" ref="AX39:AX70" si="18">AN39+AP39+AR39+AT39+AV39</f>
        <v>0</v>
      </c>
      <c r="AY39" s="221">
        <f t="shared" ref="AY39:AY70" si="19">AO39+AQ39+AS39+AU39+AW39</f>
        <v>0</v>
      </c>
    </row>
    <row r="40" spans="2:51" ht="20.100000000000001" customHeight="1" thickBot="1">
      <c r="B40" s="211"/>
      <c r="C40" s="201" t="s">
        <v>650</v>
      </c>
      <c r="D40" s="198">
        <f t="shared" ref="D40:M40" si="20">SUM(D36:D39)</f>
        <v>0</v>
      </c>
      <c r="E40" s="198">
        <f t="shared" si="20"/>
        <v>0</v>
      </c>
      <c r="F40" s="198">
        <f t="shared" si="20"/>
        <v>0</v>
      </c>
      <c r="G40" s="198">
        <f t="shared" si="20"/>
        <v>0</v>
      </c>
      <c r="H40" s="198">
        <f t="shared" si="20"/>
        <v>0</v>
      </c>
      <c r="I40" s="198">
        <f t="shared" si="20"/>
        <v>0</v>
      </c>
      <c r="J40" s="198">
        <f t="shared" si="20"/>
        <v>0</v>
      </c>
      <c r="K40" s="198">
        <f t="shared" si="20"/>
        <v>0</v>
      </c>
      <c r="L40" s="198">
        <f t="shared" si="20"/>
        <v>0</v>
      </c>
      <c r="M40" s="230">
        <f t="shared" si="20"/>
        <v>0</v>
      </c>
      <c r="N40" s="226">
        <f t="shared" si="12"/>
        <v>0</v>
      </c>
      <c r="O40" s="199">
        <f t="shared" si="13"/>
        <v>0</v>
      </c>
      <c r="P40" s="198">
        <f t="shared" ref="P40:Y40" si="21">SUM(P36:P39)</f>
        <v>0</v>
      </c>
      <c r="Q40" s="198">
        <f t="shared" si="21"/>
        <v>0</v>
      </c>
      <c r="R40" s="198">
        <f t="shared" si="21"/>
        <v>0</v>
      </c>
      <c r="S40" s="198">
        <f t="shared" si="21"/>
        <v>0</v>
      </c>
      <c r="T40" s="198">
        <f t="shared" si="21"/>
        <v>0</v>
      </c>
      <c r="U40" s="198">
        <f t="shared" si="21"/>
        <v>0</v>
      </c>
      <c r="V40" s="198">
        <f t="shared" si="21"/>
        <v>0</v>
      </c>
      <c r="W40" s="198">
        <f t="shared" si="21"/>
        <v>0</v>
      </c>
      <c r="X40" s="198">
        <f t="shared" si="21"/>
        <v>0</v>
      </c>
      <c r="Y40" s="230">
        <f t="shared" si="21"/>
        <v>0</v>
      </c>
      <c r="Z40" s="226">
        <f t="shared" si="14"/>
        <v>0</v>
      </c>
      <c r="AA40" s="199">
        <f t="shared" si="15"/>
        <v>0</v>
      </c>
      <c r="AB40" s="198">
        <f t="shared" ref="AB40:AK40" si="22">SUM(AB36:AB39)</f>
        <v>0</v>
      </c>
      <c r="AC40" s="198">
        <f t="shared" si="22"/>
        <v>0</v>
      </c>
      <c r="AD40" s="198">
        <f t="shared" si="22"/>
        <v>0</v>
      </c>
      <c r="AE40" s="198">
        <f t="shared" si="22"/>
        <v>0</v>
      </c>
      <c r="AF40" s="198">
        <f t="shared" si="22"/>
        <v>0</v>
      </c>
      <c r="AG40" s="198">
        <f t="shared" si="22"/>
        <v>0</v>
      </c>
      <c r="AH40" s="198">
        <f t="shared" si="22"/>
        <v>0</v>
      </c>
      <c r="AI40" s="198">
        <f t="shared" si="22"/>
        <v>0</v>
      </c>
      <c r="AJ40" s="198">
        <f t="shared" si="22"/>
        <v>0</v>
      </c>
      <c r="AK40" s="230">
        <f t="shared" si="22"/>
        <v>0</v>
      </c>
      <c r="AL40" s="226">
        <f t="shared" si="16"/>
        <v>0</v>
      </c>
      <c r="AM40" s="199">
        <f t="shared" si="17"/>
        <v>0</v>
      </c>
      <c r="AN40" s="198">
        <f t="shared" ref="AN40:AW40" si="23">SUM(AN36:AN39)</f>
        <v>0</v>
      </c>
      <c r="AO40" s="198">
        <f t="shared" si="23"/>
        <v>0</v>
      </c>
      <c r="AP40" s="198">
        <f t="shared" si="23"/>
        <v>0</v>
      </c>
      <c r="AQ40" s="198">
        <f t="shared" si="23"/>
        <v>0</v>
      </c>
      <c r="AR40" s="198">
        <f t="shared" si="23"/>
        <v>0</v>
      </c>
      <c r="AS40" s="198">
        <f t="shared" si="23"/>
        <v>0</v>
      </c>
      <c r="AT40" s="198">
        <f t="shared" si="23"/>
        <v>0</v>
      </c>
      <c r="AU40" s="198">
        <f t="shared" si="23"/>
        <v>0</v>
      </c>
      <c r="AV40" s="198">
        <f t="shared" si="23"/>
        <v>0</v>
      </c>
      <c r="AW40" s="230">
        <f t="shared" si="23"/>
        <v>0</v>
      </c>
      <c r="AX40" s="226">
        <f t="shared" si="18"/>
        <v>0</v>
      </c>
      <c r="AY40" s="199">
        <f t="shared" si="19"/>
        <v>0</v>
      </c>
    </row>
    <row r="41" spans="2:51" ht="20.100000000000001" customHeight="1">
      <c r="B41" s="222" t="s">
        <v>651</v>
      </c>
      <c r="C41" s="188" t="s">
        <v>652</v>
      </c>
      <c r="D41" s="191"/>
      <c r="E41" s="192"/>
      <c r="F41" s="192"/>
      <c r="G41" s="192"/>
      <c r="H41" s="192"/>
      <c r="I41" s="192"/>
      <c r="J41" s="192"/>
      <c r="K41" s="192"/>
      <c r="L41" s="192"/>
      <c r="M41" s="197"/>
      <c r="N41" s="225">
        <f t="shared" si="12"/>
        <v>0</v>
      </c>
      <c r="O41" s="221">
        <f t="shared" si="13"/>
        <v>0</v>
      </c>
      <c r="P41" s="191"/>
      <c r="Q41" s="192"/>
      <c r="R41" s="192"/>
      <c r="S41" s="192"/>
      <c r="T41" s="192"/>
      <c r="U41" s="192"/>
      <c r="V41" s="192"/>
      <c r="W41" s="192"/>
      <c r="X41" s="192"/>
      <c r="Y41" s="197"/>
      <c r="Z41" s="225">
        <f t="shared" si="14"/>
        <v>0</v>
      </c>
      <c r="AA41" s="221">
        <f t="shared" si="15"/>
        <v>0</v>
      </c>
      <c r="AB41" s="191"/>
      <c r="AC41" s="192"/>
      <c r="AD41" s="192"/>
      <c r="AE41" s="192"/>
      <c r="AF41" s="192"/>
      <c r="AG41" s="192"/>
      <c r="AH41" s="192"/>
      <c r="AI41" s="192"/>
      <c r="AJ41" s="192"/>
      <c r="AK41" s="197"/>
      <c r="AL41" s="225">
        <f t="shared" si="16"/>
        <v>0</v>
      </c>
      <c r="AM41" s="221">
        <f t="shared" si="17"/>
        <v>0</v>
      </c>
      <c r="AN41" s="191"/>
      <c r="AO41" s="192"/>
      <c r="AP41" s="192"/>
      <c r="AQ41" s="192"/>
      <c r="AR41" s="192"/>
      <c r="AS41" s="192"/>
      <c r="AT41" s="192"/>
      <c r="AU41" s="192"/>
      <c r="AV41" s="192"/>
      <c r="AW41" s="197"/>
      <c r="AX41" s="225">
        <f t="shared" si="18"/>
        <v>0</v>
      </c>
      <c r="AY41" s="221">
        <f t="shared" si="19"/>
        <v>0</v>
      </c>
    </row>
    <row r="42" spans="2:51" ht="20.100000000000001" customHeight="1">
      <c r="B42" s="220" t="s">
        <v>653</v>
      </c>
      <c r="C42" s="188" t="s">
        <v>654</v>
      </c>
      <c r="D42" s="193"/>
      <c r="E42" s="194"/>
      <c r="F42" s="194"/>
      <c r="G42" s="194"/>
      <c r="H42" s="194"/>
      <c r="I42" s="194"/>
      <c r="J42" s="194"/>
      <c r="K42" s="194"/>
      <c r="L42" s="194"/>
      <c r="M42" s="195"/>
      <c r="N42" s="225">
        <f t="shared" si="12"/>
        <v>0</v>
      </c>
      <c r="O42" s="221">
        <f t="shared" si="13"/>
        <v>0</v>
      </c>
      <c r="P42" s="193"/>
      <c r="Q42" s="194"/>
      <c r="R42" s="194"/>
      <c r="S42" s="194"/>
      <c r="T42" s="194"/>
      <c r="U42" s="194"/>
      <c r="V42" s="194"/>
      <c r="W42" s="194"/>
      <c r="X42" s="194"/>
      <c r="Y42" s="195"/>
      <c r="Z42" s="225">
        <f t="shared" si="14"/>
        <v>0</v>
      </c>
      <c r="AA42" s="221">
        <f t="shared" si="15"/>
        <v>0</v>
      </c>
      <c r="AB42" s="193"/>
      <c r="AC42" s="194"/>
      <c r="AD42" s="194"/>
      <c r="AE42" s="194"/>
      <c r="AF42" s="194"/>
      <c r="AG42" s="194"/>
      <c r="AH42" s="194"/>
      <c r="AI42" s="194"/>
      <c r="AJ42" s="194"/>
      <c r="AK42" s="195"/>
      <c r="AL42" s="225">
        <f t="shared" si="16"/>
        <v>0</v>
      </c>
      <c r="AM42" s="221">
        <f t="shared" si="17"/>
        <v>0</v>
      </c>
      <c r="AN42" s="193"/>
      <c r="AO42" s="194"/>
      <c r="AP42" s="194"/>
      <c r="AQ42" s="194"/>
      <c r="AR42" s="194"/>
      <c r="AS42" s="194"/>
      <c r="AT42" s="194"/>
      <c r="AU42" s="194"/>
      <c r="AV42" s="194"/>
      <c r="AW42" s="195"/>
      <c r="AX42" s="225">
        <f t="shared" si="18"/>
        <v>0</v>
      </c>
      <c r="AY42" s="221">
        <f t="shared" si="19"/>
        <v>0</v>
      </c>
    </row>
    <row r="43" spans="2:51" ht="20.100000000000001" customHeight="1">
      <c r="B43" s="222" t="s">
        <v>655</v>
      </c>
      <c r="C43" s="188" t="s">
        <v>656</v>
      </c>
      <c r="D43" s="208"/>
      <c r="E43" s="209"/>
      <c r="F43" s="209"/>
      <c r="G43" s="209"/>
      <c r="H43" s="209"/>
      <c r="I43" s="209"/>
      <c r="J43" s="209"/>
      <c r="K43" s="209"/>
      <c r="L43" s="209"/>
      <c r="M43" s="210"/>
      <c r="N43" s="225">
        <f t="shared" si="12"/>
        <v>0</v>
      </c>
      <c r="O43" s="221">
        <f t="shared" si="13"/>
        <v>0</v>
      </c>
      <c r="P43" s="208"/>
      <c r="Q43" s="209"/>
      <c r="R43" s="209"/>
      <c r="S43" s="209"/>
      <c r="T43" s="209"/>
      <c r="U43" s="209"/>
      <c r="V43" s="209"/>
      <c r="W43" s="209"/>
      <c r="X43" s="209"/>
      <c r="Y43" s="210"/>
      <c r="Z43" s="225">
        <f t="shared" si="14"/>
        <v>0</v>
      </c>
      <c r="AA43" s="221">
        <f t="shared" si="15"/>
        <v>0</v>
      </c>
      <c r="AB43" s="208"/>
      <c r="AC43" s="209"/>
      <c r="AD43" s="209"/>
      <c r="AE43" s="209"/>
      <c r="AF43" s="209"/>
      <c r="AG43" s="209"/>
      <c r="AH43" s="209"/>
      <c r="AI43" s="209"/>
      <c r="AJ43" s="209"/>
      <c r="AK43" s="210"/>
      <c r="AL43" s="225">
        <f t="shared" si="16"/>
        <v>0</v>
      </c>
      <c r="AM43" s="221">
        <f t="shared" si="17"/>
        <v>0</v>
      </c>
      <c r="AN43" s="208"/>
      <c r="AO43" s="209"/>
      <c r="AP43" s="209"/>
      <c r="AQ43" s="209"/>
      <c r="AR43" s="209"/>
      <c r="AS43" s="209"/>
      <c r="AT43" s="209"/>
      <c r="AU43" s="209"/>
      <c r="AV43" s="209"/>
      <c r="AW43" s="210"/>
      <c r="AX43" s="225">
        <f t="shared" si="18"/>
        <v>0</v>
      </c>
      <c r="AY43" s="221">
        <f t="shared" si="19"/>
        <v>0</v>
      </c>
    </row>
    <row r="44" spans="2:51" ht="20.100000000000001" customHeight="1" thickBot="1">
      <c r="B44" s="222"/>
      <c r="C44" s="188" t="s">
        <v>838</v>
      </c>
      <c r="D44" s="289"/>
      <c r="E44" s="288"/>
      <c r="F44" s="288"/>
      <c r="G44" s="288"/>
      <c r="H44" s="288"/>
      <c r="I44" s="288"/>
      <c r="J44" s="288"/>
      <c r="K44" s="288"/>
      <c r="L44" s="288"/>
      <c r="M44" s="287"/>
      <c r="N44" s="225">
        <f t="shared" si="12"/>
        <v>0</v>
      </c>
      <c r="O44" s="221">
        <f t="shared" si="13"/>
        <v>0</v>
      </c>
      <c r="P44" s="289"/>
      <c r="Q44" s="288"/>
      <c r="R44" s="288"/>
      <c r="S44" s="288"/>
      <c r="T44" s="288"/>
      <c r="U44" s="288"/>
      <c r="V44" s="288"/>
      <c r="W44" s="288"/>
      <c r="X44" s="288"/>
      <c r="Y44" s="287"/>
      <c r="Z44" s="286">
        <f t="shared" si="14"/>
        <v>0</v>
      </c>
      <c r="AA44" s="285">
        <f t="shared" si="15"/>
        <v>0</v>
      </c>
      <c r="AB44" s="289"/>
      <c r="AC44" s="288"/>
      <c r="AD44" s="288"/>
      <c r="AE44" s="288"/>
      <c r="AF44" s="288"/>
      <c r="AG44" s="288"/>
      <c r="AH44" s="288"/>
      <c r="AI44" s="288"/>
      <c r="AJ44" s="288"/>
      <c r="AK44" s="287"/>
      <c r="AL44" s="286">
        <f t="shared" si="16"/>
        <v>0</v>
      </c>
      <c r="AM44" s="285">
        <f t="shared" si="17"/>
        <v>0</v>
      </c>
      <c r="AN44" s="289"/>
      <c r="AO44" s="288"/>
      <c r="AP44" s="288"/>
      <c r="AQ44" s="288"/>
      <c r="AR44" s="288"/>
      <c r="AS44" s="288"/>
      <c r="AT44" s="288"/>
      <c r="AU44" s="288"/>
      <c r="AV44" s="288"/>
      <c r="AW44" s="287"/>
      <c r="AX44" s="286">
        <f t="shared" si="18"/>
        <v>0</v>
      </c>
      <c r="AY44" s="285">
        <f t="shared" si="19"/>
        <v>0</v>
      </c>
    </row>
    <row r="45" spans="2:51" ht="20.100000000000001" customHeight="1" thickBot="1">
      <c r="B45" s="211"/>
      <c r="C45" s="201" t="s">
        <v>657</v>
      </c>
      <c r="D45" s="198">
        <f t="shared" ref="D45:M45" si="24">SUM(D41:D44)</f>
        <v>0</v>
      </c>
      <c r="E45" s="198">
        <f t="shared" si="24"/>
        <v>0</v>
      </c>
      <c r="F45" s="198">
        <f t="shared" si="24"/>
        <v>0</v>
      </c>
      <c r="G45" s="198">
        <f t="shared" si="24"/>
        <v>0</v>
      </c>
      <c r="H45" s="198">
        <f t="shared" si="24"/>
        <v>0</v>
      </c>
      <c r="I45" s="198">
        <f t="shared" si="24"/>
        <v>0</v>
      </c>
      <c r="J45" s="198">
        <f t="shared" si="24"/>
        <v>0</v>
      </c>
      <c r="K45" s="198">
        <f t="shared" si="24"/>
        <v>0</v>
      </c>
      <c r="L45" s="198">
        <f t="shared" si="24"/>
        <v>0</v>
      </c>
      <c r="M45" s="198">
        <f t="shared" si="24"/>
        <v>0</v>
      </c>
      <c r="N45" s="226">
        <f t="shared" si="12"/>
        <v>0</v>
      </c>
      <c r="O45" s="199">
        <f t="shared" si="13"/>
        <v>0</v>
      </c>
      <c r="P45" s="198">
        <f t="shared" ref="P45:Y45" si="25">SUM(P41:P44)</f>
        <v>0</v>
      </c>
      <c r="Q45" s="198">
        <f t="shared" si="25"/>
        <v>0</v>
      </c>
      <c r="R45" s="198">
        <f t="shared" si="25"/>
        <v>0</v>
      </c>
      <c r="S45" s="198">
        <f t="shared" si="25"/>
        <v>0</v>
      </c>
      <c r="T45" s="198">
        <f t="shared" si="25"/>
        <v>0</v>
      </c>
      <c r="U45" s="198">
        <f t="shared" si="25"/>
        <v>0</v>
      </c>
      <c r="V45" s="198">
        <f t="shared" si="25"/>
        <v>0</v>
      </c>
      <c r="W45" s="198">
        <f t="shared" si="25"/>
        <v>0</v>
      </c>
      <c r="X45" s="198">
        <f t="shared" si="25"/>
        <v>0</v>
      </c>
      <c r="Y45" s="230">
        <f t="shared" si="25"/>
        <v>0</v>
      </c>
      <c r="Z45" s="226">
        <f t="shared" si="14"/>
        <v>0</v>
      </c>
      <c r="AA45" s="199">
        <f t="shared" si="15"/>
        <v>0</v>
      </c>
      <c r="AB45" s="198">
        <f t="shared" ref="AB45:AK45" si="26">SUM(AB41:AB44)</f>
        <v>0</v>
      </c>
      <c r="AC45" s="198">
        <f t="shared" si="26"/>
        <v>0</v>
      </c>
      <c r="AD45" s="198">
        <f t="shared" si="26"/>
        <v>0</v>
      </c>
      <c r="AE45" s="198">
        <f t="shared" si="26"/>
        <v>0</v>
      </c>
      <c r="AF45" s="198">
        <f t="shared" si="26"/>
        <v>0</v>
      </c>
      <c r="AG45" s="198">
        <f t="shared" si="26"/>
        <v>0</v>
      </c>
      <c r="AH45" s="198">
        <f t="shared" si="26"/>
        <v>0</v>
      </c>
      <c r="AI45" s="198">
        <f t="shared" si="26"/>
        <v>0</v>
      </c>
      <c r="AJ45" s="198">
        <f t="shared" si="26"/>
        <v>0</v>
      </c>
      <c r="AK45" s="230">
        <f t="shared" si="26"/>
        <v>0</v>
      </c>
      <c r="AL45" s="226">
        <f t="shared" si="16"/>
        <v>0</v>
      </c>
      <c r="AM45" s="199">
        <f t="shared" si="17"/>
        <v>0</v>
      </c>
      <c r="AN45" s="198">
        <f t="shared" ref="AN45:AW45" si="27">SUM(AN41:AN44)</f>
        <v>0</v>
      </c>
      <c r="AO45" s="198">
        <f t="shared" si="27"/>
        <v>0</v>
      </c>
      <c r="AP45" s="198">
        <f t="shared" si="27"/>
        <v>0</v>
      </c>
      <c r="AQ45" s="198">
        <f t="shared" si="27"/>
        <v>0</v>
      </c>
      <c r="AR45" s="198">
        <f t="shared" si="27"/>
        <v>0</v>
      </c>
      <c r="AS45" s="198">
        <f t="shared" si="27"/>
        <v>0</v>
      </c>
      <c r="AT45" s="198">
        <f t="shared" si="27"/>
        <v>0</v>
      </c>
      <c r="AU45" s="198">
        <f t="shared" si="27"/>
        <v>0</v>
      </c>
      <c r="AV45" s="198">
        <f t="shared" si="27"/>
        <v>0</v>
      </c>
      <c r="AW45" s="230">
        <f t="shared" si="27"/>
        <v>0</v>
      </c>
      <c r="AX45" s="226">
        <f t="shared" si="18"/>
        <v>0</v>
      </c>
      <c r="AY45" s="199">
        <f t="shared" si="19"/>
        <v>0</v>
      </c>
    </row>
    <row r="46" spans="2:51" ht="20.100000000000001" customHeight="1">
      <c r="B46" s="220" t="s">
        <v>658</v>
      </c>
      <c r="C46" s="188" t="s">
        <v>659</v>
      </c>
      <c r="D46" s="193"/>
      <c r="E46" s="194"/>
      <c r="F46" s="194"/>
      <c r="G46" s="194"/>
      <c r="H46" s="194"/>
      <c r="I46" s="194"/>
      <c r="J46" s="194"/>
      <c r="K46" s="194"/>
      <c r="L46" s="194"/>
      <c r="M46" s="195"/>
      <c r="N46" s="225">
        <f t="shared" si="12"/>
        <v>0</v>
      </c>
      <c r="O46" s="221">
        <f t="shared" si="13"/>
        <v>0</v>
      </c>
      <c r="P46" s="193"/>
      <c r="Q46" s="194"/>
      <c r="R46" s="194"/>
      <c r="S46" s="194"/>
      <c r="T46" s="194"/>
      <c r="U46" s="194"/>
      <c r="V46" s="194"/>
      <c r="W46" s="194"/>
      <c r="X46" s="194"/>
      <c r="Y46" s="195"/>
      <c r="Z46" s="225">
        <f t="shared" si="14"/>
        <v>0</v>
      </c>
      <c r="AA46" s="221">
        <f t="shared" si="15"/>
        <v>0</v>
      </c>
      <c r="AB46" s="193"/>
      <c r="AC46" s="194"/>
      <c r="AD46" s="194"/>
      <c r="AE46" s="194"/>
      <c r="AF46" s="194"/>
      <c r="AG46" s="194"/>
      <c r="AH46" s="194"/>
      <c r="AI46" s="194"/>
      <c r="AJ46" s="194"/>
      <c r="AK46" s="195"/>
      <c r="AL46" s="225">
        <f t="shared" si="16"/>
        <v>0</v>
      </c>
      <c r="AM46" s="221">
        <f t="shared" si="17"/>
        <v>0</v>
      </c>
      <c r="AN46" s="193"/>
      <c r="AO46" s="194"/>
      <c r="AP46" s="194"/>
      <c r="AQ46" s="194"/>
      <c r="AR46" s="194"/>
      <c r="AS46" s="194"/>
      <c r="AT46" s="194"/>
      <c r="AU46" s="194"/>
      <c r="AV46" s="194"/>
      <c r="AW46" s="195"/>
      <c r="AX46" s="225">
        <f t="shared" si="18"/>
        <v>0</v>
      </c>
      <c r="AY46" s="221">
        <f t="shared" si="19"/>
        <v>0</v>
      </c>
    </row>
    <row r="47" spans="2:51" ht="20.100000000000001" customHeight="1">
      <c r="B47" s="220" t="s">
        <v>660</v>
      </c>
      <c r="C47" s="188" t="s">
        <v>661</v>
      </c>
      <c r="D47" s="193"/>
      <c r="E47" s="194"/>
      <c r="F47" s="194"/>
      <c r="G47" s="194"/>
      <c r="H47" s="194"/>
      <c r="I47" s="194"/>
      <c r="J47" s="194"/>
      <c r="K47" s="194"/>
      <c r="L47" s="194"/>
      <c r="M47" s="195"/>
      <c r="N47" s="225">
        <f t="shared" si="12"/>
        <v>0</v>
      </c>
      <c r="O47" s="221">
        <f t="shared" si="13"/>
        <v>0</v>
      </c>
      <c r="P47" s="193"/>
      <c r="Q47" s="194"/>
      <c r="R47" s="194"/>
      <c r="S47" s="194"/>
      <c r="T47" s="194"/>
      <c r="U47" s="194"/>
      <c r="V47" s="194"/>
      <c r="W47" s="194"/>
      <c r="X47" s="194"/>
      <c r="Y47" s="195"/>
      <c r="Z47" s="225">
        <f t="shared" si="14"/>
        <v>0</v>
      </c>
      <c r="AA47" s="221">
        <f t="shared" si="15"/>
        <v>0</v>
      </c>
      <c r="AB47" s="193"/>
      <c r="AC47" s="194"/>
      <c r="AD47" s="194"/>
      <c r="AE47" s="194"/>
      <c r="AF47" s="194"/>
      <c r="AG47" s="194"/>
      <c r="AH47" s="194"/>
      <c r="AI47" s="194"/>
      <c r="AJ47" s="194"/>
      <c r="AK47" s="195"/>
      <c r="AL47" s="225">
        <f t="shared" si="16"/>
        <v>0</v>
      </c>
      <c r="AM47" s="221">
        <f t="shared" si="17"/>
        <v>0</v>
      </c>
      <c r="AN47" s="193"/>
      <c r="AO47" s="194"/>
      <c r="AP47" s="194"/>
      <c r="AQ47" s="194"/>
      <c r="AR47" s="194"/>
      <c r="AS47" s="194"/>
      <c r="AT47" s="194"/>
      <c r="AU47" s="194"/>
      <c r="AV47" s="194"/>
      <c r="AW47" s="195"/>
      <c r="AX47" s="225">
        <f t="shared" si="18"/>
        <v>0</v>
      </c>
      <c r="AY47" s="221">
        <f t="shared" si="19"/>
        <v>0</v>
      </c>
    </row>
    <row r="48" spans="2:51" ht="20.100000000000001" customHeight="1">
      <c r="B48" s="220" t="s">
        <v>662</v>
      </c>
      <c r="C48" s="188" t="s">
        <v>663</v>
      </c>
      <c r="D48" s="193"/>
      <c r="E48" s="194"/>
      <c r="F48" s="194"/>
      <c r="G48" s="194"/>
      <c r="H48" s="194"/>
      <c r="I48" s="194"/>
      <c r="J48" s="194"/>
      <c r="K48" s="194"/>
      <c r="L48" s="194"/>
      <c r="M48" s="195"/>
      <c r="N48" s="225">
        <f t="shared" si="12"/>
        <v>0</v>
      </c>
      <c r="O48" s="221">
        <f t="shared" si="13"/>
        <v>0</v>
      </c>
      <c r="P48" s="193"/>
      <c r="Q48" s="194"/>
      <c r="R48" s="194"/>
      <c r="S48" s="194"/>
      <c r="T48" s="194"/>
      <c r="U48" s="194"/>
      <c r="V48" s="194"/>
      <c r="W48" s="194"/>
      <c r="X48" s="194"/>
      <c r="Y48" s="195"/>
      <c r="Z48" s="225">
        <f t="shared" si="14"/>
        <v>0</v>
      </c>
      <c r="AA48" s="221">
        <f t="shared" si="15"/>
        <v>0</v>
      </c>
      <c r="AB48" s="193"/>
      <c r="AC48" s="194"/>
      <c r="AD48" s="194"/>
      <c r="AE48" s="194"/>
      <c r="AF48" s="194"/>
      <c r="AG48" s="194"/>
      <c r="AH48" s="194"/>
      <c r="AI48" s="194"/>
      <c r="AJ48" s="194"/>
      <c r="AK48" s="195"/>
      <c r="AL48" s="225">
        <f t="shared" si="16"/>
        <v>0</v>
      </c>
      <c r="AM48" s="221">
        <f t="shared" si="17"/>
        <v>0</v>
      </c>
      <c r="AN48" s="193"/>
      <c r="AO48" s="194"/>
      <c r="AP48" s="194"/>
      <c r="AQ48" s="194"/>
      <c r="AR48" s="194"/>
      <c r="AS48" s="194"/>
      <c r="AT48" s="194"/>
      <c r="AU48" s="194"/>
      <c r="AV48" s="194"/>
      <c r="AW48" s="195"/>
      <c r="AX48" s="225">
        <f t="shared" si="18"/>
        <v>0</v>
      </c>
      <c r="AY48" s="221">
        <f t="shared" si="19"/>
        <v>0</v>
      </c>
    </row>
    <row r="49" spans="2:51" ht="20.100000000000001" customHeight="1">
      <c r="B49" s="220" t="s">
        <v>664</v>
      </c>
      <c r="C49" s="188" t="s">
        <v>665</v>
      </c>
      <c r="D49" s="193"/>
      <c r="E49" s="194"/>
      <c r="F49" s="194"/>
      <c r="G49" s="194"/>
      <c r="H49" s="194"/>
      <c r="I49" s="194"/>
      <c r="J49" s="194"/>
      <c r="K49" s="194"/>
      <c r="L49" s="194"/>
      <c r="M49" s="195"/>
      <c r="N49" s="225">
        <f t="shared" si="12"/>
        <v>0</v>
      </c>
      <c r="O49" s="221">
        <f t="shared" si="13"/>
        <v>0</v>
      </c>
      <c r="P49" s="193"/>
      <c r="Q49" s="194"/>
      <c r="R49" s="194"/>
      <c r="S49" s="194"/>
      <c r="T49" s="194"/>
      <c r="U49" s="194"/>
      <c r="V49" s="194"/>
      <c r="W49" s="194"/>
      <c r="X49" s="194"/>
      <c r="Y49" s="195"/>
      <c r="Z49" s="225">
        <f t="shared" si="14"/>
        <v>0</v>
      </c>
      <c r="AA49" s="221">
        <f t="shared" si="15"/>
        <v>0</v>
      </c>
      <c r="AB49" s="193"/>
      <c r="AC49" s="194"/>
      <c r="AD49" s="194"/>
      <c r="AE49" s="194"/>
      <c r="AF49" s="194"/>
      <c r="AG49" s="194"/>
      <c r="AH49" s="194"/>
      <c r="AI49" s="194"/>
      <c r="AJ49" s="194"/>
      <c r="AK49" s="195"/>
      <c r="AL49" s="225">
        <f t="shared" si="16"/>
        <v>0</v>
      </c>
      <c r="AM49" s="221">
        <f t="shared" si="17"/>
        <v>0</v>
      </c>
      <c r="AN49" s="193"/>
      <c r="AO49" s="194"/>
      <c r="AP49" s="194"/>
      <c r="AQ49" s="194"/>
      <c r="AR49" s="194"/>
      <c r="AS49" s="194"/>
      <c r="AT49" s="194"/>
      <c r="AU49" s="194"/>
      <c r="AV49" s="194"/>
      <c r="AW49" s="195"/>
      <c r="AX49" s="225">
        <f t="shared" si="18"/>
        <v>0</v>
      </c>
      <c r="AY49" s="221">
        <f t="shared" si="19"/>
        <v>0</v>
      </c>
    </row>
    <row r="50" spans="2:51" ht="20.100000000000001" customHeight="1">
      <c r="B50" s="222" t="s">
        <v>666</v>
      </c>
      <c r="C50" s="188" t="s">
        <v>667</v>
      </c>
      <c r="D50" s="193"/>
      <c r="E50" s="194"/>
      <c r="F50" s="194"/>
      <c r="G50" s="194"/>
      <c r="H50" s="194"/>
      <c r="I50" s="194"/>
      <c r="J50" s="194"/>
      <c r="K50" s="194"/>
      <c r="L50" s="194"/>
      <c r="M50" s="195"/>
      <c r="N50" s="225">
        <f t="shared" si="12"/>
        <v>0</v>
      </c>
      <c r="O50" s="221">
        <f t="shared" si="13"/>
        <v>0</v>
      </c>
      <c r="P50" s="193"/>
      <c r="Q50" s="194"/>
      <c r="R50" s="194"/>
      <c r="S50" s="194"/>
      <c r="T50" s="194"/>
      <c r="U50" s="194"/>
      <c r="V50" s="194"/>
      <c r="W50" s="194"/>
      <c r="X50" s="194"/>
      <c r="Y50" s="195"/>
      <c r="Z50" s="225">
        <f t="shared" si="14"/>
        <v>0</v>
      </c>
      <c r="AA50" s="221">
        <f t="shared" si="15"/>
        <v>0</v>
      </c>
      <c r="AB50" s="193"/>
      <c r="AC50" s="194"/>
      <c r="AD50" s="194"/>
      <c r="AE50" s="194"/>
      <c r="AF50" s="194"/>
      <c r="AG50" s="194"/>
      <c r="AH50" s="194"/>
      <c r="AI50" s="194"/>
      <c r="AJ50" s="194"/>
      <c r="AK50" s="195"/>
      <c r="AL50" s="225">
        <f t="shared" si="16"/>
        <v>0</v>
      </c>
      <c r="AM50" s="221">
        <f t="shared" si="17"/>
        <v>0</v>
      </c>
      <c r="AN50" s="193"/>
      <c r="AO50" s="194"/>
      <c r="AP50" s="194"/>
      <c r="AQ50" s="194"/>
      <c r="AR50" s="194"/>
      <c r="AS50" s="194"/>
      <c r="AT50" s="194"/>
      <c r="AU50" s="194"/>
      <c r="AV50" s="194"/>
      <c r="AW50" s="195"/>
      <c r="AX50" s="225">
        <f t="shared" si="18"/>
        <v>0</v>
      </c>
      <c r="AY50" s="221">
        <f t="shared" si="19"/>
        <v>0</v>
      </c>
    </row>
    <row r="51" spans="2:51" ht="20.100000000000001" customHeight="1">
      <c r="B51" s="220" t="s">
        <v>668</v>
      </c>
      <c r="C51" s="188" t="s">
        <v>669</v>
      </c>
      <c r="D51" s="193"/>
      <c r="E51" s="194"/>
      <c r="F51" s="194"/>
      <c r="G51" s="194"/>
      <c r="H51" s="194"/>
      <c r="I51" s="194"/>
      <c r="J51" s="194"/>
      <c r="K51" s="194"/>
      <c r="L51" s="194"/>
      <c r="M51" s="195"/>
      <c r="N51" s="225">
        <f t="shared" si="12"/>
        <v>0</v>
      </c>
      <c r="O51" s="221">
        <f t="shared" si="13"/>
        <v>0</v>
      </c>
      <c r="P51" s="193"/>
      <c r="Q51" s="194"/>
      <c r="R51" s="194"/>
      <c r="S51" s="194"/>
      <c r="T51" s="194"/>
      <c r="U51" s="194"/>
      <c r="V51" s="194"/>
      <c r="W51" s="194"/>
      <c r="X51" s="194"/>
      <c r="Y51" s="195"/>
      <c r="Z51" s="225">
        <f t="shared" si="14"/>
        <v>0</v>
      </c>
      <c r="AA51" s="221">
        <f t="shared" si="15"/>
        <v>0</v>
      </c>
      <c r="AB51" s="193"/>
      <c r="AC51" s="194"/>
      <c r="AD51" s="194"/>
      <c r="AE51" s="194"/>
      <c r="AF51" s="194"/>
      <c r="AG51" s="194"/>
      <c r="AH51" s="194"/>
      <c r="AI51" s="194"/>
      <c r="AJ51" s="194"/>
      <c r="AK51" s="195"/>
      <c r="AL51" s="225">
        <f t="shared" si="16"/>
        <v>0</v>
      </c>
      <c r="AM51" s="221">
        <f t="shared" si="17"/>
        <v>0</v>
      </c>
      <c r="AN51" s="193"/>
      <c r="AO51" s="194"/>
      <c r="AP51" s="194"/>
      <c r="AQ51" s="194"/>
      <c r="AR51" s="194"/>
      <c r="AS51" s="194"/>
      <c r="AT51" s="194"/>
      <c r="AU51" s="194"/>
      <c r="AV51" s="194"/>
      <c r="AW51" s="195"/>
      <c r="AX51" s="225">
        <f t="shared" si="18"/>
        <v>0</v>
      </c>
      <c r="AY51" s="221">
        <f t="shared" si="19"/>
        <v>0</v>
      </c>
    </row>
    <row r="52" spans="2:51" ht="20.100000000000001" customHeight="1" thickBot="1">
      <c r="B52" s="220"/>
      <c r="C52" s="188" t="s">
        <v>838</v>
      </c>
      <c r="D52" s="208"/>
      <c r="E52" s="209"/>
      <c r="F52" s="209"/>
      <c r="G52" s="209"/>
      <c r="H52" s="209"/>
      <c r="I52" s="209"/>
      <c r="J52" s="209"/>
      <c r="K52" s="209"/>
      <c r="L52" s="209"/>
      <c r="M52" s="210"/>
      <c r="N52" s="225">
        <f t="shared" si="12"/>
        <v>0</v>
      </c>
      <c r="O52" s="221">
        <f t="shared" si="13"/>
        <v>0</v>
      </c>
      <c r="P52" s="208"/>
      <c r="Q52" s="209"/>
      <c r="R52" s="209"/>
      <c r="S52" s="209"/>
      <c r="T52" s="209"/>
      <c r="U52" s="209"/>
      <c r="V52" s="209"/>
      <c r="W52" s="209"/>
      <c r="X52" s="209"/>
      <c r="Y52" s="210"/>
      <c r="Z52" s="225">
        <f t="shared" si="14"/>
        <v>0</v>
      </c>
      <c r="AA52" s="221">
        <f t="shared" si="15"/>
        <v>0</v>
      </c>
      <c r="AB52" s="208"/>
      <c r="AC52" s="209"/>
      <c r="AD52" s="209"/>
      <c r="AE52" s="209"/>
      <c r="AF52" s="209"/>
      <c r="AG52" s="209"/>
      <c r="AH52" s="209"/>
      <c r="AI52" s="209"/>
      <c r="AJ52" s="209"/>
      <c r="AK52" s="210"/>
      <c r="AL52" s="225">
        <f t="shared" si="16"/>
        <v>0</v>
      </c>
      <c r="AM52" s="221">
        <f t="shared" si="17"/>
        <v>0</v>
      </c>
      <c r="AN52" s="208"/>
      <c r="AO52" s="209"/>
      <c r="AP52" s="209"/>
      <c r="AQ52" s="209"/>
      <c r="AR52" s="209"/>
      <c r="AS52" s="209"/>
      <c r="AT52" s="209"/>
      <c r="AU52" s="209"/>
      <c r="AV52" s="209"/>
      <c r="AW52" s="210"/>
      <c r="AX52" s="225">
        <f t="shared" si="18"/>
        <v>0</v>
      </c>
      <c r="AY52" s="221">
        <f t="shared" si="19"/>
        <v>0</v>
      </c>
    </row>
    <row r="53" spans="2:51" ht="20.100000000000001" customHeight="1" thickBot="1">
      <c r="B53" s="213"/>
      <c r="C53" s="201" t="s">
        <v>670</v>
      </c>
      <c r="D53" s="214">
        <f t="shared" ref="D53:M53" si="28">SUM(D46:D52)</f>
        <v>0</v>
      </c>
      <c r="E53" s="214">
        <f t="shared" si="28"/>
        <v>0</v>
      </c>
      <c r="F53" s="214">
        <f t="shared" si="28"/>
        <v>0</v>
      </c>
      <c r="G53" s="214">
        <f t="shared" si="28"/>
        <v>0</v>
      </c>
      <c r="H53" s="214">
        <f t="shared" si="28"/>
        <v>0</v>
      </c>
      <c r="I53" s="214">
        <f t="shared" si="28"/>
        <v>0</v>
      </c>
      <c r="J53" s="214">
        <f t="shared" si="28"/>
        <v>0</v>
      </c>
      <c r="K53" s="214">
        <f t="shared" si="28"/>
        <v>0</v>
      </c>
      <c r="L53" s="214">
        <f t="shared" si="28"/>
        <v>0</v>
      </c>
      <c r="M53" s="231">
        <f t="shared" si="28"/>
        <v>0</v>
      </c>
      <c r="N53" s="227">
        <f t="shared" si="12"/>
        <v>0</v>
      </c>
      <c r="O53" s="215">
        <f t="shared" si="13"/>
        <v>0</v>
      </c>
      <c r="P53" s="214">
        <f t="shared" ref="P53:Y53" si="29">SUM(P46:P52)</f>
        <v>0</v>
      </c>
      <c r="Q53" s="214">
        <f t="shared" si="29"/>
        <v>0</v>
      </c>
      <c r="R53" s="214">
        <f t="shared" si="29"/>
        <v>0</v>
      </c>
      <c r="S53" s="214">
        <f t="shared" si="29"/>
        <v>0</v>
      </c>
      <c r="T53" s="214">
        <f t="shared" si="29"/>
        <v>0</v>
      </c>
      <c r="U53" s="214">
        <f t="shared" si="29"/>
        <v>0</v>
      </c>
      <c r="V53" s="214">
        <f t="shared" si="29"/>
        <v>0</v>
      </c>
      <c r="W53" s="214">
        <f t="shared" si="29"/>
        <v>0</v>
      </c>
      <c r="X53" s="214">
        <f t="shared" si="29"/>
        <v>0</v>
      </c>
      <c r="Y53" s="231">
        <f t="shared" si="29"/>
        <v>0</v>
      </c>
      <c r="Z53" s="227">
        <f t="shared" si="14"/>
        <v>0</v>
      </c>
      <c r="AA53" s="215">
        <f t="shared" si="15"/>
        <v>0</v>
      </c>
      <c r="AB53" s="214">
        <f t="shared" ref="AB53:AK53" si="30">SUM(AB46:AB52)</f>
        <v>0</v>
      </c>
      <c r="AC53" s="214">
        <f t="shared" si="30"/>
        <v>0</v>
      </c>
      <c r="AD53" s="214">
        <f t="shared" si="30"/>
        <v>0</v>
      </c>
      <c r="AE53" s="214">
        <f t="shared" si="30"/>
        <v>0</v>
      </c>
      <c r="AF53" s="214">
        <f t="shared" si="30"/>
        <v>0</v>
      </c>
      <c r="AG53" s="214">
        <f t="shared" si="30"/>
        <v>0</v>
      </c>
      <c r="AH53" s="214">
        <f t="shared" si="30"/>
        <v>0</v>
      </c>
      <c r="AI53" s="214">
        <f t="shared" si="30"/>
        <v>0</v>
      </c>
      <c r="AJ53" s="214">
        <f t="shared" si="30"/>
        <v>0</v>
      </c>
      <c r="AK53" s="231">
        <f t="shared" si="30"/>
        <v>0</v>
      </c>
      <c r="AL53" s="227">
        <f t="shared" si="16"/>
        <v>0</v>
      </c>
      <c r="AM53" s="215">
        <f t="shared" si="17"/>
        <v>0</v>
      </c>
      <c r="AN53" s="214">
        <f t="shared" ref="AN53:AW53" si="31">SUM(AN46:AN52)</f>
        <v>0</v>
      </c>
      <c r="AO53" s="214">
        <f t="shared" si="31"/>
        <v>0</v>
      </c>
      <c r="AP53" s="214">
        <f t="shared" si="31"/>
        <v>0</v>
      </c>
      <c r="AQ53" s="214">
        <f t="shared" si="31"/>
        <v>0</v>
      </c>
      <c r="AR53" s="214">
        <f t="shared" si="31"/>
        <v>0</v>
      </c>
      <c r="AS53" s="214">
        <f t="shared" si="31"/>
        <v>0</v>
      </c>
      <c r="AT53" s="214">
        <f t="shared" si="31"/>
        <v>0</v>
      </c>
      <c r="AU53" s="214">
        <f t="shared" si="31"/>
        <v>0</v>
      </c>
      <c r="AV53" s="214">
        <f t="shared" si="31"/>
        <v>0</v>
      </c>
      <c r="AW53" s="231">
        <f t="shared" si="31"/>
        <v>0</v>
      </c>
      <c r="AX53" s="227">
        <f t="shared" si="18"/>
        <v>0</v>
      </c>
      <c r="AY53" s="215">
        <f t="shared" si="19"/>
        <v>0</v>
      </c>
    </row>
    <row r="54" spans="2:51" ht="20.100000000000001" customHeight="1">
      <c r="B54" s="222" t="s">
        <v>671</v>
      </c>
      <c r="C54" s="188" t="s">
        <v>672</v>
      </c>
      <c r="D54" s="191"/>
      <c r="E54" s="192"/>
      <c r="F54" s="192"/>
      <c r="G54" s="192"/>
      <c r="H54" s="192"/>
      <c r="I54" s="192"/>
      <c r="J54" s="192"/>
      <c r="K54" s="192"/>
      <c r="L54" s="192"/>
      <c r="M54" s="197"/>
      <c r="N54" s="225">
        <f t="shared" si="12"/>
        <v>0</v>
      </c>
      <c r="O54" s="221">
        <f t="shared" si="13"/>
        <v>0</v>
      </c>
      <c r="P54" s="191"/>
      <c r="Q54" s="192"/>
      <c r="R54" s="192"/>
      <c r="S54" s="192"/>
      <c r="T54" s="192"/>
      <c r="U54" s="192"/>
      <c r="V54" s="192"/>
      <c r="W54" s="192"/>
      <c r="X54" s="192"/>
      <c r="Y54" s="197"/>
      <c r="Z54" s="225">
        <f t="shared" si="14"/>
        <v>0</v>
      </c>
      <c r="AA54" s="221">
        <f t="shared" si="15"/>
        <v>0</v>
      </c>
      <c r="AB54" s="191"/>
      <c r="AC54" s="192"/>
      <c r="AD54" s="192"/>
      <c r="AE54" s="192"/>
      <c r="AF54" s="192"/>
      <c r="AG54" s="192"/>
      <c r="AH54" s="192"/>
      <c r="AI54" s="192"/>
      <c r="AJ54" s="192"/>
      <c r="AK54" s="197"/>
      <c r="AL54" s="225">
        <f t="shared" si="16"/>
        <v>0</v>
      </c>
      <c r="AM54" s="221">
        <f t="shared" si="17"/>
        <v>0</v>
      </c>
      <c r="AN54" s="191"/>
      <c r="AO54" s="192"/>
      <c r="AP54" s="192"/>
      <c r="AQ54" s="192"/>
      <c r="AR54" s="192"/>
      <c r="AS54" s="192"/>
      <c r="AT54" s="192"/>
      <c r="AU54" s="192"/>
      <c r="AV54" s="192"/>
      <c r="AW54" s="197"/>
      <c r="AX54" s="225">
        <f t="shared" si="18"/>
        <v>0</v>
      </c>
      <c r="AY54" s="221">
        <f t="shared" si="19"/>
        <v>0</v>
      </c>
    </row>
    <row r="55" spans="2:51" ht="20.100000000000001" customHeight="1">
      <c r="B55" s="220" t="s">
        <v>673</v>
      </c>
      <c r="C55" s="188" t="s">
        <v>674</v>
      </c>
      <c r="D55" s="193"/>
      <c r="E55" s="194"/>
      <c r="F55" s="194"/>
      <c r="G55" s="194"/>
      <c r="H55" s="194"/>
      <c r="I55" s="194"/>
      <c r="J55" s="194"/>
      <c r="K55" s="194"/>
      <c r="L55" s="194"/>
      <c r="M55" s="195"/>
      <c r="N55" s="225">
        <f t="shared" si="12"/>
        <v>0</v>
      </c>
      <c r="O55" s="221">
        <f t="shared" si="13"/>
        <v>0</v>
      </c>
      <c r="P55" s="193"/>
      <c r="Q55" s="194"/>
      <c r="R55" s="194"/>
      <c r="S55" s="194"/>
      <c r="T55" s="194"/>
      <c r="U55" s="194"/>
      <c r="V55" s="194"/>
      <c r="W55" s="194"/>
      <c r="X55" s="194"/>
      <c r="Y55" s="195"/>
      <c r="Z55" s="225">
        <f t="shared" si="14"/>
        <v>0</v>
      </c>
      <c r="AA55" s="221">
        <f t="shared" si="15"/>
        <v>0</v>
      </c>
      <c r="AB55" s="193"/>
      <c r="AC55" s="194"/>
      <c r="AD55" s="194"/>
      <c r="AE55" s="194"/>
      <c r="AF55" s="194"/>
      <c r="AG55" s="194"/>
      <c r="AH55" s="194"/>
      <c r="AI55" s="194"/>
      <c r="AJ55" s="194"/>
      <c r="AK55" s="195"/>
      <c r="AL55" s="225">
        <f t="shared" si="16"/>
        <v>0</v>
      </c>
      <c r="AM55" s="221">
        <f t="shared" si="17"/>
        <v>0</v>
      </c>
      <c r="AN55" s="193"/>
      <c r="AO55" s="194"/>
      <c r="AP55" s="194"/>
      <c r="AQ55" s="194"/>
      <c r="AR55" s="194"/>
      <c r="AS55" s="194"/>
      <c r="AT55" s="194"/>
      <c r="AU55" s="194"/>
      <c r="AV55" s="194"/>
      <c r="AW55" s="195"/>
      <c r="AX55" s="225">
        <f t="shared" si="18"/>
        <v>0</v>
      </c>
      <c r="AY55" s="221">
        <f t="shared" si="19"/>
        <v>0</v>
      </c>
    </row>
    <row r="56" spans="2:51" ht="20.100000000000001" customHeight="1">
      <c r="B56" s="220" t="s">
        <v>675</v>
      </c>
      <c r="C56" s="188" t="s">
        <v>676</v>
      </c>
      <c r="D56" s="193"/>
      <c r="E56" s="194"/>
      <c r="F56" s="194"/>
      <c r="G56" s="194"/>
      <c r="H56" s="194"/>
      <c r="I56" s="194"/>
      <c r="J56" s="194"/>
      <c r="K56" s="194"/>
      <c r="L56" s="194"/>
      <c r="M56" s="195"/>
      <c r="N56" s="225">
        <f t="shared" si="12"/>
        <v>0</v>
      </c>
      <c r="O56" s="221">
        <f t="shared" si="13"/>
        <v>0</v>
      </c>
      <c r="P56" s="193"/>
      <c r="Q56" s="194"/>
      <c r="R56" s="194"/>
      <c r="S56" s="194"/>
      <c r="T56" s="194"/>
      <c r="U56" s="194"/>
      <c r="V56" s="194"/>
      <c r="W56" s="194"/>
      <c r="X56" s="194"/>
      <c r="Y56" s="195"/>
      <c r="Z56" s="225">
        <f t="shared" si="14"/>
        <v>0</v>
      </c>
      <c r="AA56" s="221">
        <f t="shared" si="15"/>
        <v>0</v>
      </c>
      <c r="AB56" s="193"/>
      <c r="AC56" s="194"/>
      <c r="AD56" s="194"/>
      <c r="AE56" s="194"/>
      <c r="AF56" s="194"/>
      <c r="AG56" s="194"/>
      <c r="AH56" s="194"/>
      <c r="AI56" s="194"/>
      <c r="AJ56" s="194"/>
      <c r="AK56" s="195"/>
      <c r="AL56" s="225">
        <f t="shared" si="16"/>
        <v>0</v>
      </c>
      <c r="AM56" s="221">
        <f t="shared" si="17"/>
        <v>0</v>
      </c>
      <c r="AN56" s="193"/>
      <c r="AO56" s="194"/>
      <c r="AP56" s="194"/>
      <c r="AQ56" s="194"/>
      <c r="AR56" s="194"/>
      <c r="AS56" s="194"/>
      <c r="AT56" s="194"/>
      <c r="AU56" s="194"/>
      <c r="AV56" s="194"/>
      <c r="AW56" s="195"/>
      <c r="AX56" s="225">
        <f t="shared" si="18"/>
        <v>0</v>
      </c>
      <c r="AY56" s="221">
        <f t="shared" si="19"/>
        <v>0</v>
      </c>
    </row>
    <row r="57" spans="2:51" ht="20.100000000000001" customHeight="1">
      <c r="B57" s="222" t="s">
        <v>587</v>
      </c>
      <c r="C57" s="188" t="s">
        <v>677</v>
      </c>
      <c r="D57" s="193"/>
      <c r="E57" s="194"/>
      <c r="F57" s="194"/>
      <c r="G57" s="194"/>
      <c r="H57" s="194"/>
      <c r="I57" s="194"/>
      <c r="J57" s="194"/>
      <c r="K57" s="194"/>
      <c r="L57" s="194"/>
      <c r="M57" s="195"/>
      <c r="N57" s="225">
        <f t="shared" si="12"/>
        <v>0</v>
      </c>
      <c r="O57" s="221">
        <f t="shared" si="13"/>
        <v>0</v>
      </c>
      <c r="P57" s="193"/>
      <c r="Q57" s="194"/>
      <c r="R57" s="194"/>
      <c r="S57" s="194"/>
      <c r="T57" s="194"/>
      <c r="U57" s="194"/>
      <c r="V57" s="194"/>
      <c r="W57" s="194"/>
      <c r="X57" s="194"/>
      <c r="Y57" s="195"/>
      <c r="Z57" s="225">
        <f t="shared" si="14"/>
        <v>0</v>
      </c>
      <c r="AA57" s="221">
        <f t="shared" si="15"/>
        <v>0</v>
      </c>
      <c r="AB57" s="193"/>
      <c r="AC57" s="194"/>
      <c r="AD57" s="194"/>
      <c r="AE57" s="194"/>
      <c r="AF57" s="194"/>
      <c r="AG57" s="194"/>
      <c r="AH57" s="194"/>
      <c r="AI57" s="194"/>
      <c r="AJ57" s="194"/>
      <c r="AK57" s="195"/>
      <c r="AL57" s="225">
        <f t="shared" si="16"/>
        <v>0</v>
      </c>
      <c r="AM57" s="221">
        <f t="shared" si="17"/>
        <v>0</v>
      </c>
      <c r="AN57" s="193"/>
      <c r="AO57" s="194"/>
      <c r="AP57" s="194"/>
      <c r="AQ57" s="194"/>
      <c r="AR57" s="194"/>
      <c r="AS57" s="194"/>
      <c r="AT57" s="194"/>
      <c r="AU57" s="194"/>
      <c r="AV57" s="194"/>
      <c r="AW57" s="195"/>
      <c r="AX57" s="225">
        <f t="shared" si="18"/>
        <v>0</v>
      </c>
      <c r="AY57" s="221">
        <f t="shared" si="19"/>
        <v>0</v>
      </c>
    </row>
    <row r="58" spans="2:51" ht="20.100000000000001" customHeight="1">
      <c r="B58" s="220" t="s">
        <v>678</v>
      </c>
      <c r="C58" s="188" t="s">
        <v>679</v>
      </c>
      <c r="D58" s="193"/>
      <c r="E58" s="194"/>
      <c r="F58" s="194"/>
      <c r="G58" s="194"/>
      <c r="H58" s="194"/>
      <c r="I58" s="194"/>
      <c r="J58" s="194"/>
      <c r="K58" s="194"/>
      <c r="L58" s="194"/>
      <c r="M58" s="195"/>
      <c r="N58" s="225">
        <f t="shared" si="12"/>
        <v>0</v>
      </c>
      <c r="O58" s="221">
        <f t="shared" si="13"/>
        <v>0</v>
      </c>
      <c r="P58" s="193"/>
      <c r="Q58" s="194"/>
      <c r="R58" s="194"/>
      <c r="S58" s="194"/>
      <c r="T58" s="194"/>
      <c r="U58" s="194"/>
      <c r="V58" s="194"/>
      <c r="W58" s="194"/>
      <c r="X58" s="194"/>
      <c r="Y58" s="195"/>
      <c r="Z58" s="225">
        <f t="shared" si="14"/>
        <v>0</v>
      </c>
      <c r="AA58" s="221">
        <f t="shared" si="15"/>
        <v>0</v>
      </c>
      <c r="AB58" s="193"/>
      <c r="AC58" s="194"/>
      <c r="AD58" s="194"/>
      <c r="AE58" s="194"/>
      <c r="AF58" s="194"/>
      <c r="AG58" s="194"/>
      <c r="AH58" s="194"/>
      <c r="AI58" s="194"/>
      <c r="AJ58" s="194"/>
      <c r="AK58" s="195"/>
      <c r="AL58" s="225">
        <f t="shared" si="16"/>
        <v>0</v>
      </c>
      <c r="AM58" s="221">
        <f t="shared" si="17"/>
        <v>0</v>
      </c>
      <c r="AN58" s="193"/>
      <c r="AO58" s="194"/>
      <c r="AP58" s="194"/>
      <c r="AQ58" s="194"/>
      <c r="AR58" s="194"/>
      <c r="AS58" s="194"/>
      <c r="AT58" s="194"/>
      <c r="AU58" s="194"/>
      <c r="AV58" s="194"/>
      <c r="AW58" s="195"/>
      <c r="AX58" s="225">
        <f t="shared" si="18"/>
        <v>0</v>
      </c>
      <c r="AY58" s="221">
        <f t="shared" si="19"/>
        <v>0</v>
      </c>
    </row>
    <row r="59" spans="2:51" ht="20.100000000000001" customHeight="1">
      <c r="B59" s="220" t="s">
        <v>680</v>
      </c>
      <c r="C59" s="188" t="s">
        <v>681</v>
      </c>
      <c r="D59" s="193"/>
      <c r="E59" s="194"/>
      <c r="F59" s="194"/>
      <c r="G59" s="194"/>
      <c r="H59" s="194"/>
      <c r="I59" s="194"/>
      <c r="J59" s="194"/>
      <c r="K59" s="194"/>
      <c r="L59" s="194"/>
      <c r="M59" s="195"/>
      <c r="N59" s="225">
        <f t="shared" si="12"/>
        <v>0</v>
      </c>
      <c r="O59" s="221">
        <f t="shared" si="13"/>
        <v>0</v>
      </c>
      <c r="P59" s="193"/>
      <c r="Q59" s="194"/>
      <c r="R59" s="194"/>
      <c r="S59" s="194"/>
      <c r="T59" s="194"/>
      <c r="U59" s="194"/>
      <c r="V59" s="194"/>
      <c r="W59" s="194"/>
      <c r="X59" s="194"/>
      <c r="Y59" s="195"/>
      <c r="Z59" s="225">
        <f t="shared" si="14"/>
        <v>0</v>
      </c>
      <c r="AA59" s="221">
        <f t="shared" si="15"/>
        <v>0</v>
      </c>
      <c r="AB59" s="193"/>
      <c r="AC59" s="194"/>
      <c r="AD59" s="194"/>
      <c r="AE59" s="194"/>
      <c r="AF59" s="194"/>
      <c r="AG59" s="194"/>
      <c r="AH59" s="194"/>
      <c r="AI59" s="194"/>
      <c r="AJ59" s="194"/>
      <c r="AK59" s="195"/>
      <c r="AL59" s="225">
        <f t="shared" si="16"/>
        <v>0</v>
      </c>
      <c r="AM59" s="221">
        <f t="shared" si="17"/>
        <v>0</v>
      </c>
      <c r="AN59" s="193"/>
      <c r="AO59" s="194"/>
      <c r="AP59" s="194"/>
      <c r="AQ59" s="194"/>
      <c r="AR59" s="194"/>
      <c r="AS59" s="194"/>
      <c r="AT59" s="194"/>
      <c r="AU59" s="194"/>
      <c r="AV59" s="194"/>
      <c r="AW59" s="195"/>
      <c r="AX59" s="225">
        <f t="shared" si="18"/>
        <v>0</v>
      </c>
      <c r="AY59" s="221">
        <f t="shared" si="19"/>
        <v>0</v>
      </c>
    </row>
    <row r="60" spans="2:51" ht="20.100000000000001" customHeight="1">
      <c r="B60" s="220" t="s">
        <v>682</v>
      </c>
      <c r="C60" s="188" t="s">
        <v>683</v>
      </c>
      <c r="D60" s="193"/>
      <c r="E60" s="194"/>
      <c r="F60" s="194"/>
      <c r="G60" s="194"/>
      <c r="H60" s="194"/>
      <c r="I60" s="194"/>
      <c r="J60" s="194"/>
      <c r="K60" s="194"/>
      <c r="L60" s="194"/>
      <c r="M60" s="195"/>
      <c r="N60" s="225">
        <f t="shared" si="12"/>
        <v>0</v>
      </c>
      <c r="O60" s="221">
        <f t="shared" si="13"/>
        <v>0</v>
      </c>
      <c r="P60" s="193"/>
      <c r="Q60" s="194"/>
      <c r="R60" s="194"/>
      <c r="S60" s="194"/>
      <c r="T60" s="194"/>
      <c r="U60" s="194"/>
      <c r="V60" s="194"/>
      <c r="W60" s="194"/>
      <c r="X60" s="194"/>
      <c r="Y60" s="195"/>
      <c r="Z60" s="225">
        <f t="shared" si="14"/>
        <v>0</v>
      </c>
      <c r="AA60" s="221">
        <f t="shared" si="15"/>
        <v>0</v>
      </c>
      <c r="AB60" s="193"/>
      <c r="AC60" s="194"/>
      <c r="AD60" s="194"/>
      <c r="AE60" s="194"/>
      <c r="AF60" s="194"/>
      <c r="AG60" s="194"/>
      <c r="AH60" s="194"/>
      <c r="AI60" s="194"/>
      <c r="AJ60" s="194"/>
      <c r="AK60" s="195"/>
      <c r="AL60" s="225">
        <f t="shared" si="16"/>
        <v>0</v>
      </c>
      <c r="AM60" s="221">
        <f t="shared" si="17"/>
        <v>0</v>
      </c>
      <c r="AN60" s="193"/>
      <c r="AO60" s="194"/>
      <c r="AP60" s="194"/>
      <c r="AQ60" s="194"/>
      <c r="AR60" s="194"/>
      <c r="AS60" s="194"/>
      <c r="AT60" s="194"/>
      <c r="AU60" s="194"/>
      <c r="AV60" s="194"/>
      <c r="AW60" s="195"/>
      <c r="AX60" s="225">
        <f t="shared" si="18"/>
        <v>0</v>
      </c>
      <c r="AY60" s="221">
        <f t="shared" si="19"/>
        <v>0</v>
      </c>
    </row>
    <row r="61" spans="2:51" ht="20.100000000000001" customHeight="1">
      <c r="B61" s="220" t="s">
        <v>684</v>
      </c>
      <c r="C61" s="188" t="s">
        <v>685</v>
      </c>
      <c r="D61" s="193"/>
      <c r="E61" s="194"/>
      <c r="F61" s="194"/>
      <c r="G61" s="194"/>
      <c r="H61" s="194"/>
      <c r="I61" s="194"/>
      <c r="J61" s="194"/>
      <c r="K61" s="194"/>
      <c r="L61" s="194"/>
      <c r="M61" s="195"/>
      <c r="N61" s="225">
        <f t="shared" si="12"/>
        <v>0</v>
      </c>
      <c r="O61" s="221">
        <f t="shared" si="13"/>
        <v>0</v>
      </c>
      <c r="P61" s="193"/>
      <c r="Q61" s="194"/>
      <c r="R61" s="194"/>
      <c r="S61" s="194"/>
      <c r="T61" s="194"/>
      <c r="U61" s="194"/>
      <c r="V61" s="194"/>
      <c r="W61" s="194"/>
      <c r="X61" s="194"/>
      <c r="Y61" s="195"/>
      <c r="Z61" s="225">
        <f t="shared" si="14"/>
        <v>0</v>
      </c>
      <c r="AA61" s="221">
        <f t="shared" si="15"/>
        <v>0</v>
      </c>
      <c r="AB61" s="193"/>
      <c r="AC61" s="194"/>
      <c r="AD61" s="194"/>
      <c r="AE61" s="194"/>
      <c r="AF61" s="194"/>
      <c r="AG61" s="194"/>
      <c r="AH61" s="194"/>
      <c r="AI61" s="194"/>
      <c r="AJ61" s="194"/>
      <c r="AK61" s="195"/>
      <c r="AL61" s="225">
        <f t="shared" si="16"/>
        <v>0</v>
      </c>
      <c r="AM61" s="221">
        <f t="shared" si="17"/>
        <v>0</v>
      </c>
      <c r="AN61" s="193"/>
      <c r="AO61" s="194"/>
      <c r="AP61" s="194"/>
      <c r="AQ61" s="194"/>
      <c r="AR61" s="194"/>
      <c r="AS61" s="194"/>
      <c r="AT61" s="194"/>
      <c r="AU61" s="194"/>
      <c r="AV61" s="194"/>
      <c r="AW61" s="195"/>
      <c r="AX61" s="225">
        <f t="shared" si="18"/>
        <v>0</v>
      </c>
      <c r="AY61" s="221">
        <f t="shared" si="19"/>
        <v>0</v>
      </c>
    </row>
    <row r="62" spans="2:51" ht="20.100000000000001" customHeight="1">
      <c r="B62" s="220" t="s">
        <v>686</v>
      </c>
      <c r="C62" s="188" t="s">
        <v>687</v>
      </c>
      <c r="D62" s="208"/>
      <c r="E62" s="209"/>
      <c r="F62" s="209"/>
      <c r="G62" s="209"/>
      <c r="H62" s="209"/>
      <c r="I62" s="209"/>
      <c r="J62" s="209"/>
      <c r="K62" s="209"/>
      <c r="L62" s="209"/>
      <c r="M62" s="210"/>
      <c r="N62" s="225">
        <f t="shared" si="12"/>
        <v>0</v>
      </c>
      <c r="O62" s="221">
        <f t="shared" si="13"/>
        <v>0</v>
      </c>
      <c r="P62" s="208"/>
      <c r="Q62" s="209"/>
      <c r="R62" s="209"/>
      <c r="S62" s="209"/>
      <c r="T62" s="209"/>
      <c r="U62" s="209"/>
      <c r="V62" s="209"/>
      <c r="W62" s="209"/>
      <c r="X62" s="209"/>
      <c r="Y62" s="210"/>
      <c r="Z62" s="225">
        <f t="shared" si="14"/>
        <v>0</v>
      </c>
      <c r="AA62" s="221">
        <f t="shared" si="15"/>
        <v>0</v>
      </c>
      <c r="AB62" s="208"/>
      <c r="AC62" s="209"/>
      <c r="AD62" s="209"/>
      <c r="AE62" s="209"/>
      <c r="AF62" s="209"/>
      <c r="AG62" s="209"/>
      <c r="AH62" s="209"/>
      <c r="AI62" s="209"/>
      <c r="AJ62" s="209"/>
      <c r="AK62" s="210"/>
      <c r="AL62" s="225">
        <f t="shared" si="16"/>
        <v>0</v>
      </c>
      <c r="AM62" s="221">
        <f t="shared" si="17"/>
        <v>0</v>
      </c>
      <c r="AN62" s="208"/>
      <c r="AO62" s="209"/>
      <c r="AP62" s="209"/>
      <c r="AQ62" s="209"/>
      <c r="AR62" s="209"/>
      <c r="AS62" s="209"/>
      <c r="AT62" s="209"/>
      <c r="AU62" s="209"/>
      <c r="AV62" s="209"/>
      <c r="AW62" s="210"/>
      <c r="AX62" s="225">
        <f t="shared" si="18"/>
        <v>0</v>
      </c>
      <c r="AY62" s="221">
        <f t="shared" si="19"/>
        <v>0</v>
      </c>
    </row>
    <row r="63" spans="2:51" ht="20.100000000000001" customHeight="1" thickBot="1">
      <c r="B63" s="220"/>
      <c r="C63" s="188" t="s">
        <v>838</v>
      </c>
      <c r="D63" s="289"/>
      <c r="E63" s="288"/>
      <c r="F63" s="288"/>
      <c r="G63" s="288"/>
      <c r="H63" s="288"/>
      <c r="I63" s="288"/>
      <c r="J63" s="288"/>
      <c r="K63" s="288"/>
      <c r="L63" s="288"/>
      <c r="M63" s="287"/>
      <c r="N63" s="225">
        <f t="shared" si="12"/>
        <v>0</v>
      </c>
      <c r="O63" s="221">
        <f t="shared" si="13"/>
        <v>0</v>
      </c>
      <c r="P63" s="289"/>
      <c r="Q63" s="288"/>
      <c r="R63" s="288"/>
      <c r="S63" s="288"/>
      <c r="T63" s="288"/>
      <c r="U63" s="288"/>
      <c r="V63" s="288"/>
      <c r="W63" s="288"/>
      <c r="X63" s="288"/>
      <c r="Y63" s="287"/>
      <c r="Z63" s="286">
        <f t="shared" si="14"/>
        <v>0</v>
      </c>
      <c r="AA63" s="285">
        <f t="shared" si="15"/>
        <v>0</v>
      </c>
      <c r="AB63" s="289"/>
      <c r="AC63" s="288"/>
      <c r="AD63" s="288"/>
      <c r="AE63" s="288"/>
      <c r="AF63" s="288"/>
      <c r="AG63" s="288"/>
      <c r="AH63" s="288"/>
      <c r="AI63" s="288"/>
      <c r="AJ63" s="288"/>
      <c r="AK63" s="287"/>
      <c r="AL63" s="286">
        <f t="shared" si="16"/>
        <v>0</v>
      </c>
      <c r="AM63" s="285">
        <f t="shared" si="17"/>
        <v>0</v>
      </c>
      <c r="AN63" s="289"/>
      <c r="AO63" s="288"/>
      <c r="AP63" s="288"/>
      <c r="AQ63" s="288"/>
      <c r="AR63" s="288"/>
      <c r="AS63" s="288"/>
      <c r="AT63" s="288"/>
      <c r="AU63" s="288"/>
      <c r="AV63" s="288"/>
      <c r="AW63" s="287"/>
      <c r="AX63" s="286">
        <f t="shared" si="18"/>
        <v>0</v>
      </c>
      <c r="AY63" s="285">
        <f t="shared" si="19"/>
        <v>0</v>
      </c>
    </row>
    <row r="64" spans="2:51" ht="20.100000000000001" customHeight="1" thickBot="1">
      <c r="B64" s="212"/>
      <c r="C64" s="201" t="s">
        <v>688</v>
      </c>
      <c r="D64" s="198">
        <f t="shared" ref="D64:M64" si="32">SUM(D54:D63)</f>
        <v>0</v>
      </c>
      <c r="E64" s="198">
        <f t="shared" si="32"/>
        <v>0</v>
      </c>
      <c r="F64" s="198">
        <f t="shared" si="32"/>
        <v>0</v>
      </c>
      <c r="G64" s="198">
        <f t="shared" si="32"/>
        <v>0</v>
      </c>
      <c r="H64" s="198">
        <f t="shared" si="32"/>
        <v>0</v>
      </c>
      <c r="I64" s="198">
        <f t="shared" si="32"/>
        <v>0</v>
      </c>
      <c r="J64" s="198">
        <f t="shared" si="32"/>
        <v>0</v>
      </c>
      <c r="K64" s="198">
        <f t="shared" si="32"/>
        <v>0</v>
      </c>
      <c r="L64" s="198">
        <f t="shared" si="32"/>
        <v>0</v>
      </c>
      <c r="M64" s="198">
        <f t="shared" si="32"/>
        <v>0</v>
      </c>
      <c r="N64" s="226">
        <f t="shared" si="12"/>
        <v>0</v>
      </c>
      <c r="O64" s="199">
        <f t="shared" si="13"/>
        <v>0</v>
      </c>
      <c r="P64" s="198">
        <f t="shared" ref="P64:Y64" si="33">SUM(P54:P63)</f>
        <v>0</v>
      </c>
      <c r="Q64" s="198">
        <f t="shared" si="33"/>
        <v>0</v>
      </c>
      <c r="R64" s="198">
        <f t="shared" si="33"/>
        <v>0</v>
      </c>
      <c r="S64" s="198">
        <f t="shared" si="33"/>
        <v>0</v>
      </c>
      <c r="T64" s="198">
        <f t="shared" si="33"/>
        <v>0</v>
      </c>
      <c r="U64" s="198">
        <f t="shared" si="33"/>
        <v>0</v>
      </c>
      <c r="V64" s="198">
        <f t="shared" si="33"/>
        <v>0</v>
      </c>
      <c r="W64" s="198">
        <f t="shared" si="33"/>
        <v>0</v>
      </c>
      <c r="X64" s="198">
        <f t="shared" si="33"/>
        <v>0</v>
      </c>
      <c r="Y64" s="230">
        <f t="shared" si="33"/>
        <v>0</v>
      </c>
      <c r="Z64" s="226">
        <f t="shared" si="14"/>
        <v>0</v>
      </c>
      <c r="AA64" s="199">
        <f t="shared" si="15"/>
        <v>0</v>
      </c>
      <c r="AB64" s="198">
        <f t="shared" ref="AB64:AK64" si="34">SUM(AB54:AB63)</f>
        <v>0</v>
      </c>
      <c r="AC64" s="198">
        <f t="shared" si="34"/>
        <v>0</v>
      </c>
      <c r="AD64" s="198">
        <f t="shared" si="34"/>
        <v>0</v>
      </c>
      <c r="AE64" s="198">
        <f t="shared" si="34"/>
        <v>0</v>
      </c>
      <c r="AF64" s="198">
        <f t="shared" si="34"/>
        <v>0</v>
      </c>
      <c r="AG64" s="198">
        <f t="shared" si="34"/>
        <v>0</v>
      </c>
      <c r="AH64" s="198">
        <f t="shared" si="34"/>
        <v>0</v>
      </c>
      <c r="AI64" s="198">
        <f t="shared" si="34"/>
        <v>0</v>
      </c>
      <c r="AJ64" s="198">
        <f t="shared" si="34"/>
        <v>0</v>
      </c>
      <c r="AK64" s="230">
        <f t="shared" si="34"/>
        <v>0</v>
      </c>
      <c r="AL64" s="226">
        <f t="shared" si="16"/>
        <v>0</v>
      </c>
      <c r="AM64" s="199">
        <f t="shared" si="17"/>
        <v>0</v>
      </c>
      <c r="AN64" s="198">
        <f t="shared" ref="AN64:AW64" si="35">SUM(AN54:AN63)</f>
        <v>0</v>
      </c>
      <c r="AO64" s="198">
        <f t="shared" si="35"/>
        <v>0</v>
      </c>
      <c r="AP64" s="198">
        <f t="shared" si="35"/>
        <v>0</v>
      </c>
      <c r="AQ64" s="198">
        <f t="shared" si="35"/>
        <v>0</v>
      </c>
      <c r="AR64" s="198">
        <f t="shared" si="35"/>
        <v>0</v>
      </c>
      <c r="AS64" s="198">
        <f t="shared" si="35"/>
        <v>0</v>
      </c>
      <c r="AT64" s="198">
        <f t="shared" si="35"/>
        <v>0</v>
      </c>
      <c r="AU64" s="198">
        <f t="shared" si="35"/>
        <v>0</v>
      </c>
      <c r="AV64" s="198">
        <f t="shared" si="35"/>
        <v>0</v>
      </c>
      <c r="AW64" s="230">
        <f t="shared" si="35"/>
        <v>0</v>
      </c>
      <c r="AX64" s="226">
        <f t="shared" si="18"/>
        <v>0</v>
      </c>
      <c r="AY64" s="199">
        <f t="shared" si="19"/>
        <v>0</v>
      </c>
    </row>
    <row r="65" spans="2:51" ht="20.100000000000001" customHeight="1">
      <c r="B65" s="222" t="s">
        <v>689</v>
      </c>
      <c r="C65" s="188" t="s">
        <v>690</v>
      </c>
      <c r="D65" s="191"/>
      <c r="E65" s="192"/>
      <c r="F65" s="192"/>
      <c r="G65" s="192"/>
      <c r="H65" s="192"/>
      <c r="I65" s="192"/>
      <c r="J65" s="192"/>
      <c r="K65" s="192"/>
      <c r="L65" s="192"/>
      <c r="M65" s="197"/>
      <c r="N65" s="225">
        <f t="shared" si="12"/>
        <v>0</v>
      </c>
      <c r="O65" s="221">
        <f t="shared" si="13"/>
        <v>0</v>
      </c>
      <c r="P65" s="191"/>
      <c r="Q65" s="192"/>
      <c r="R65" s="192"/>
      <c r="S65" s="192"/>
      <c r="T65" s="192"/>
      <c r="U65" s="192"/>
      <c r="V65" s="192"/>
      <c r="W65" s="192"/>
      <c r="X65" s="192"/>
      <c r="Y65" s="197"/>
      <c r="Z65" s="225">
        <f t="shared" si="14"/>
        <v>0</v>
      </c>
      <c r="AA65" s="221">
        <f t="shared" si="15"/>
        <v>0</v>
      </c>
      <c r="AB65" s="191"/>
      <c r="AC65" s="192"/>
      <c r="AD65" s="192"/>
      <c r="AE65" s="192"/>
      <c r="AF65" s="192"/>
      <c r="AG65" s="192"/>
      <c r="AH65" s="192"/>
      <c r="AI65" s="192"/>
      <c r="AJ65" s="192"/>
      <c r="AK65" s="197"/>
      <c r="AL65" s="225">
        <f t="shared" si="16"/>
        <v>0</v>
      </c>
      <c r="AM65" s="221">
        <f t="shared" si="17"/>
        <v>0</v>
      </c>
      <c r="AN65" s="191"/>
      <c r="AO65" s="192"/>
      <c r="AP65" s="192"/>
      <c r="AQ65" s="192"/>
      <c r="AR65" s="192"/>
      <c r="AS65" s="192"/>
      <c r="AT65" s="192"/>
      <c r="AU65" s="192"/>
      <c r="AV65" s="192"/>
      <c r="AW65" s="197"/>
      <c r="AX65" s="225">
        <f t="shared" si="18"/>
        <v>0</v>
      </c>
      <c r="AY65" s="221">
        <f t="shared" si="19"/>
        <v>0</v>
      </c>
    </row>
    <row r="66" spans="2:51" ht="20.100000000000001" customHeight="1">
      <c r="B66" s="220" t="s">
        <v>691</v>
      </c>
      <c r="C66" s="188" t="s">
        <v>692</v>
      </c>
      <c r="D66" s="193"/>
      <c r="E66" s="194"/>
      <c r="F66" s="194"/>
      <c r="G66" s="194"/>
      <c r="H66" s="194"/>
      <c r="I66" s="194"/>
      <c r="J66" s="194"/>
      <c r="K66" s="194"/>
      <c r="L66" s="194"/>
      <c r="M66" s="195"/>
      <c r="N66" s="225">
        <f t="shared" si="12"/>
        <v>0</v>
      </c>
      <c r="O66" s="221">
        <f t="shared" si="13"/>
        <v>0</v>
      </c>
      <c r="P66" s="193"/>
      <c r="Q66" s="194"/>
      <c r="R66" s="194"/>
      <c r="S66" s="194"/>
      <c r="T66" s="194"/>
      <c r="U66" s="194"/>
      <c r="V66" s="194"/>
      <c r="W66" s="194"/>
      <c r="X66" s="194"/>
      <c r="Y66" s="195"/>
      <c r="Z66" s="225">
        <f t="shared" si="14"/>
        <v>0</v>
      </c>
      <c r="AA66" s="221">
        <f t="shared" si="15"/>
        <v>0</v>
      </c>
      <c r="AB66" s="193"/>
      <c r="AC66" s="194"/>
      <c r="AD66" s="194"/>
      <c r="AE66" s="194"/>
      <c r="AF66" s="194"/>
      <c r="AG66" s="194"/>
      <c r="AH66" s="194"/>
      <c r="AI66" s="194"/>
      <c r="AJ66" s="194"/>
      <c r="AK66" s="195"/>
      <c r="AL66" s="225">
        <f t="shared" si="16"/>
        <v>0</v>
      </c>
      <c r="AM66" s="221">
        <f t="shared" si="17"/>
        <v>0</v>
      </c>
      <c r="AN66" s="193"/>
      <c r="AO66" s="194"/>
      <c r="AP66" s="194"/>
      <c r="AQ66" s="194"/>
      <c r="AR66" s="194"/>
      <c r="AS66" s="194"/>
      <c r="AT66" s="194"/>
      <c r="AU66" s="194"/>
      <c r="AV66" s="194"/>
      <c r="AW66" s="195"/>
      <c r="AX66" s="225">
        <f t="shared" si="18"/>
        <v>0</v>
      </c>
      <c r="AY66" s="221">
        <f t="shared" si="19"/>
        <v>0</v>
      </c>
    </row>
    <row r="67" spans="2:51" ht="20.100000000000001" customHeight="1">
      <c r="B67" s="220" t="s">
        <v>693</v>
      </c>
      <c r="C67" s="188" t="s">
        <v>694</v>
      </c>
      <c r="D67" s="193"/>
      <c r="E67" s="194"/>
      <c r="F67" s="194"/>
      <c r="G67" s="194"/>
      <c r="H67" s="194"/>
      <c r="I67" s="194"/>
      <c r="J67" s="194"/>
      <c r="K67" s="194"/>
      <c r="L67" s="194"/>
      <c r="M67" s="195"/>
      <c r="N67" s="225">
        <f t="shared" si="12"/>
        <v>0</v>
      </c>
      <c r="O67" s="221">
        <f t="shared" si="13"/>
        <v>0</v>
      </c>
      <c r="P67" s="193"/>
      <c r="Q67" s="194"/>
      <c r="R67" s="194"/>
      <c r="S67" s="194"/>
      <c r="T67" s="194"/>
      <c r="U67" s="194"/>
      <c r="V67" s="194"/>
      <c r="W67" s="194"/>
      <c r="X67" s="194"/>
      <c r="Y67" s="195"/>
      <c r="Z67" s="225">
        <f t="shared" si="14"/>
        <v>0</v>
      </c>
      <c r="AA67" s="221">
        <f t="shared" si="15"/>
        <v>0</v>
      </c>
      <c r="AB67" s="193"/>
      <c r="AC67" s="194"/>
      <c r="AD67" s="194"/>
      <c r="AE67" s="194"/>
      <c r="AF67" s="194"/>
      <c r="AG67" s="194"/>
      <c r="AH67" s="194"/>
      <c r="AI67" s="194"/>
      <c r="AJ67" s="194"/>
      <c r="AK67" s="195"/>
      <c r="AL67" s="225">
        <f t="shared" si="16"/>
        <v>0</v>
      </c>
      <c r="AM67" s="221">
        <f t="shared" si="17"/>
        <v>0</v>
      </c>
      <c r="AN67" s="193"/>
      <c r="AO67" s="194"/>
      <c r="AP67" s="194"/>
      <c r="AQ67" s="194"/>
      <c r="AR67" s="194"/>
      <c r="AS67" s="194"/>
      <c r="AT67" s="194"/>
      <c r="AU67" s="194"/>
      <c r="AV67" s="194"/>
      <c r="AW67" s="195"/>
      <c r="AX67" s="225">
        <f t="shared" si="18"/>
        <v>0</v>
      </c>
      <c r="AY67" s="221">
        <f t="shared" si="19"/>
        <v>0</v>
      </c>
    </row>
    <row r="68" spans="2:51" ht="20.100000000000001" customHeight="1">
      <c r="B68" s="222" t="s">
        <v>695</v>
      </c>
      <c r="C68" s="188" t="s">
        <v>696</v>
      </c>
      <c r="D68" s="193"/>
      <c r="E68" s="194"/>
      <c r="F68" s="194"/>
      <c r="G68" s="194"/>
      <c r="H68" s="194"/>
      <c r="I68" s="194"/>
      <c r="J68" s="194"/>
      <c r="K68" s="194"/>
      <c r="L68" s="194"/>
      <c r="M68" s="195"/>
      <c r="N68" s="225">
        <f t="shared" si="12"/>
        <v>0</v>
      </c>
      <c r="O68" s="221">
        <f t="shared" si="13"/>
        <v>0</v>
      </c>
      <c r="P68" s="193"/>
      <c r="Q68" s="194"/>
      <c r="R68" s="194"/>
      <c r="S68" s="194"/>
      <c r="T68" s="194"/>
      <c r="U68" s="194"/>
      <c r="V68" s="194"/>
      <c r="W68" s="194"/>
      <c r="X68" s="194"/>
      <c r="Y68" s="195"/>
      <c r="Z68" s="225">
        <f t="shared" si="14"/>
        <v>0</v>
      </c>
      <c r="AA68" s="221">
        <f t="shared" si="15"/>
        <v>0</v>
      </c>
      <c r="AB68" s="193"/>
      <c r="AC68" s="194"/>
      <c r="AD68" s="194"/>
      <c r="AE68" s="194"/>
      <c r="AF68" s="194"/>
      <c r="AG68" s="194"/>
      <c r="AH68" s="194"/>
      <c r="AI68" s="194"/>
      <c r="AJ68" s="194"/>
      <c r="AK68" s="195"/>
      <c r="AL68" s="225">
        <f t="shared" si="16"/>
        <v>0</v>
      </c>
      <c r="AM68" s="221">
        <f t="shared" si="17"/>
        <v>0</v>
      </c>
      <c r="AN68" s="193"/>
      <c r="AO68" s="194"/>
      <c r="AP68" s="194"/>
      <c r="AQ68" s="194"/>
      <c r="AR68" s="194"/>
      <c r="AS68" s="194"/>
      <c r="AT68" s="194"/>
      <c r="AU68" s="194"/>
      <c r="AV68" s="194"/>
      <c r="AW68" s="195"/>
      <c r="AX68" s="225">
        <f t="shared" si="18"/>
        <v>0</v>
      </c>
      <c r="AY68" s="221">
        <f t="shared" si="19"/>
        <v>0</v>
      </c>
    </row>
    <row r="69" spans="2:51" ht="20.100000000000001" customHeight="1" thickBot="1">
      <c r="B69" s="222" t="s">
        <v>697</v>
      </c>
      <c r="C69" s="188" t="s">
        <v>698</v>
      </c>
      <c r="D69" s="208"/>
      <c r="E69" s="209"/>
      <c r="F69" s="209"/>
      <c r="G69" s="209"/>
      <c r="H69" s="209"/>
      <c r="I69" s="209"/>
      <c r="J69" s="209"/>
      <c r="K69" s="209"/>
      <c r="L69" s="209"/>
      <c r="M69" s="210"/>
      <c r="N69" s="225">
        <f t="shared" si="12"/>
        <v>0</v>
      </c>
      <c r="O69" s="221">
        <f t="shared" si="13"/>
        <v>0</v>
      </c>
      <c r="P69" s="208"/>
      <c r="Q69" s="209"/>
      <c r="R69" s="209"/>
      <c r="S69" s="209"/>
      <c r="T69" s="209"/>
      <c r="U69" s="209"/>
      <c r="V69" s="209"/>
      <c r="W69" s="209"/>
      <c r="X69" s="209"/>
      <c r="Y69" s="210"/>
      <c r="Z69" s="225">
        <f t="shared" si="14"/>
        <v>0</v>
      </c>
      <c r="AA69" s="221">
        <f t="shared" si="15"/>
        <v>0</v>
      </c>
      <c r="AB69" s="208"/>
      <c r="AC69" s="209"/>
      <c r="AD69" s="209"/>
      <c r="AE69" s="209"/>
      <c r="AF69" s="209"/>
      <c r="AG69" s="209"/>
      <c r="AH69" s="209"/>
      <c r="AI69" s="209"/>
      <c r="AJ69" s="209"/>
      <c r="AK69" s="210"/>
      <c r="AL69" s="225">
        <f t="shared" si="16"/>
        <v>0</v>
      </c>
      <c r="AM69" s="221">
        <f t="shared" si="17"/>
        <v>0</v>
      </c>
      <c r="AN69" s="208"/>
      <c r="AO69" s="209"/>
      <c r="AP69" s="209"/>
      <c r="AQ69" s="209"/>
      <c r="AR69" s="209"/>
      <c r="AS69" s="209"/>
      <c r="AT69" s="209"/>
      <c r="AU69" s="209"/>
      <c r="AV69" s="209"/>
      <c r="AW69" s="210"/>
      <c r="AX69" s="225">
        <f t="shared" si="18"/>
        <v>0</v>
      </c>
      <c r="AY69" s="221">
        <f t="shared" si="19"/>
        <v>0</v>
      </c>
    </row>
    <row r="70" spans="2:51" ht="20.100000000000001" customHeight="1" thickBot="1">
      <c r="B70" s="212"/>
      <c r="C70" s="201" t="s">
        <v>699</v>
      </c>
      <c r="D70" s="198">
        <f t="shared" ref="D70:M70" si="36">SUM(D65:D69)</f>
        <v>0</v>
      </c>
      <c r="E70" s="198">
        <f t="shared" si="36"/>
        <v>0</v>
      </c>
      <c r="F70" s="198">
        <f t="shared" si="36"/>
        <v>0</v>
      </c>
      <c r="G70" s="198">
        <f t="shared" si="36"/>
        <v>0</v>
      </c>
      <c r="H70" s="198">
        <f t="shared" si="36"/>
        <v>0</v>
      </c>
      <c r="I70" s="198">
        <f t="shared" si="36"/>
        <v>0</v>
      </c>
      <c r="J70" s="198">
        <f t="shared" si="36"/>
        <v>0</v>
      </c>
      <c r="K70" s="198">
        <f t="shared" si="36"/>
        <v>0</v>
      </c>
      <c r="L70" s="198">
        <f t="shared" si="36"/>
        <v>0</v>
      </c>
      <c r="M70" s="230">
        <f t="shared" si="36"/>
        <v>0</v>
      </c>
      <c r="N70" s="226">
        <f t="shared" si="12"/>
        <v>0</v>
      </c>
      <c r="O70" s="199">
        <f t="shared" si="13"/>
        <v>0</v>
      </c>
      <c r="P70" s="198">
        <f t="shared" ref="P70:Y70" si="37">SUM(P65:P69)</f>
        <v>0</v>
      </c>
      <c r="Q70" s="198">
        <f t="shared" si="37"/>
        <v>0</v>
      </c>
      <c r="R70" s="198">
        <f t="shared" si="37"/>
        <v>0</v>
      </c>
      <c r="S70" s="198">
        <f t="shared" si="37"/>
        <v>0</v>
      </c>
      <c r="T70" s="198">
        <f t="shared" si="37"/>
        <v>0</v>
      </c>
      <c r="U70" s="198">
        <f t="shared" si="37"/>
        <v>0</v>
      </c>
      <c r="V70" s="198">
        <f t="shared" si="37"/>
        <v>0</v>
      </c>
      <c r="W70" s="198">
        <f t="shared" si="37"/>
        <v>0</v>
      </c>
      <c r="X70" s="198">
        <f t="shared" si="37"/>
        <v>0</v>
      </c>
      <c r="Y70" s="230">
        <f t="shared" si="37"/>
        <v>0</v>
      </c>
      <c r="Z70" s="226">
        <f t="shared" si="14"/>
        <v>0</v>
      </c>
      <c r="AA70" s="199">
        <f t="shared" si="15"/>
        <v>0</v>
      </c>
      <c r="AB70" s="198">
        <f t="shared" ref="AB70:AK70" si="38">SUM(AB65:AB69)</f>
        <v>0</v>
      </c>
      <c r="AC70" s="198">
        <f t="shared" si="38"/>
        <v>0</v>
      </c>
      <c r="AD70" s="198">
        <f t="shared" si="38"/>
        <v>0</v>
      </c>
      <c r="AE70" s="198">
        <f t="shared" si="38"/>
        <v>0</v>
      </c>
      <c r="AF70" s="198">
        <f t="shared" si="38"/>
        <v>0</v>
      </c>
      <c r="AG70" s="198">
        <f t="shared" si="38"/>
        <v>0</v>
      </c>
      <c r="AH70" s="198">
        <f t="shared" si="38"/>
        <v>0</v>
      </c>
      <c r="AI70" s="198">
        <f t="shared" si="38"/>
        <v>0</v>
      </c>
      <c r="AJ70" s="198">
        <f t="shared" si="38"/>
        <v>0</v>
      </c>
      <c r="AK70" s="230">
        <f t="shared" si="38"/>
        <v>0</v>
      </c>
      <c r="AL70" s="226">
        <f t="shared" si="16"/>
        <v>0</v>
      </c>
      <c r="AM70" s="199">
        <f t="shared" si="17"/>
        <v>0</v>
      </c>
      <c r="AN70" s="198">
        <f t="shared" ref="AN70:AW70" si="39">SUM(AN65:AN69)</f>
        <v>0</v>
      </c>
      <c r="AO70" s="198">
        <f t="shared" si="39"/>
        <v>0</v>
      </c>
      <c r="AP70" s="198">
        <f t="shared" si="39"/>
        <v>0</v>
      </c>
      <c r="AQ70" s="198">
        <f t="shared" si="39"/>
        <v>0</v>
      </c>
      <c r="AR70" s="198">
        <f t="shared" si="39"/>
        <v>0</v>
      </c>
      <c r="AS70" s="198">
        <f t="shared" si="39"/>
        <v>0</v>
      </c>
      <c r="AT70" s="198">
        <f t="shared" si="39"/>
        <v>0</v>
      </c>
      <c r="AU70" s="198">
        <f t="shared" si="39"/>
        <v>0</v>
      </c>
      <c r="AV70" s="198">
        <f t="shared" si="39"/>
        <v>0</v>
      </c>
      <c r="AW70" s="230">
        <f t="shared" si="39"/>
        <v>0</v>
      </c>
      <c r="AX70" s="226">
        <f t="shared" si="18"/>
        <v>0</v>
      </c>
      <c r="AY70" s="199">
        <f t="shared" si="19"/>
        <v>0</v>
      </c>
    </row>
    <row r="71" spans="2:51" ht="20.100000000000001" customHeight="1">
      <c r="B71" s="222" t="s">
        <v>700</v>
      </c>
      <c r="C71" s="188" t="s">
        <v>701</v>
      </c>
      <c r="D71" s="191"/>
      <c r="E71" s="192"/>
      <c r="F71" s="192"/>
      <c r="G71" s="192"/>
      <c r="H71" s="192"/>
      <c r="I71" s="192"/>
      <c r="J71" s="192"/>
      <c r="K71" s="192"/>
      <c r="L71" s="192"/>
      <c r="M71" s="197"/>
      <c r="N71" s="225">
        <f t="shared" ref="N71:N102" si="40">D71+F71+H71+J71+L71</f>
        <v>0</v>
      </c>
      <c r="O71" s="221">
        <f t="shared" ref="O71:O102" si="41">E71+G71+I71+K71+M71</f>
        <v>0</v>
      </c>
      <c r="P71" s="191"/>
      <c r="Q71" s="192"/>
      <c r="R71" s="192"/>
      <c r="S71" s="192"/>
      <c r="T71" s="192"/>
      <c r="U71" s="192"/>
      <c r="V71" s="192"/>
      <c r="W71" s="192"/>
      <c r="X71" s="192"/>
      <c r="Y71" s="197"/>
      <c r="Z71" s="225">
        <f t="shared" ref="Z71:Z102" si="42">P71+R71+T71+V71+X71</f>
        <v>0</v>
      </c>
      <c r="AA71" s="221">
        <f t="shared" ref="AA71:AA102" si="43">Q71+S71+U71+W71+Y71</f>
        <v>0</v>
      </c>
      <c r="AB71" s="191"/>
      <c r="AC71" s="192"/>
      <c r="AD71" s="192"/>
      <c r="AE71" s="192"/>
      <c r="AF71" s="192"/>
      <c r="AG71" s="192"/>
      <c r="AH71" s="192"/>
      <c r="AI71" s="192"/>
      <c r="AJ71" s="192"/>
      <c r="AK71" s="197"/>
      <c r="AL71" s="225">
        <f t="shared" ref="AL71:AL102" si="44">AB71+AD71+AF71+AH71+AJ71</f>
        <v>0</v>
      </c>
      <c r="AM71" s="221">
        <f t="shared" ref="AM71:AM102" si="45">AC71+AE71+AG71+AI71+AK71</f>
        <v>0</v>
      </c>
      <c r="AN71" s="191"/>
      <c r="AO71" s="192"/>
      <c r="AP71" s="192"/>
      <c r="AQ71" s="192"/>
      <c r="AR71" s="192"/>
      <c r="AS71" s="192"/>
      <c r="AT71" s="192"/>
      <c r="AU71" s="192"/>
      <c r="AV71" s="192"/>
      <c r="AW71" s="197"/>
      <c r="AX71" s="225">
        <f t="shared" ref="AX71:AX102" si="46">AN71+AP71+AR71+AT71+AV71</f>
        <v>0</v>
      </c>
      <c r="AY71" s="221">
        <f t="shared" ref="AY71:AY102" si="47">AO71+AQ71+AS71+AU71+AW71</f>
        <v>0</v>
      </c>
    </row>
    <row r="72" spans="2:51" ht="20.100000000000001" customHeight="1">
      <c r="B72" s="220" t="s">
        <v>702</v>
      </c>
      <c r="C72" s="188" t="s">
        <v>703</v>
      </c>
      <c r="D72" s="193"/>
      <c r="E72" s="194"/>
      <c r="F72" s="194"/>
      <c r="G72" s="194"/>
      <c r="H72" s="194"/>
      <c r="I72" s="194"/>
      <c r="J72" s="194"/>
      <c r="K72" s="194"/>
      <c r="L72" s="194"/>
      <c r="M72" s="195"/>
      <c r="N72" s="225">
        <f t="shared" si="40"/>
        <v>0</v>
      </c>
      <c r="O72" s="221">
        <f t="shared" si="41"/>
        <v>0</v>
      </c>
      <c r="P72" s="193"/>
      <c r="Q72" s="194"/>
      <c r="R72" s="194"/>
      <c r="S72" s="194"/>
      <c r="T72" s="194"/>
      <c r="U72" s="194"/>
      <c r="V72" s="194"/>
      <c r="W72" s="194"/>
      <c r="X72" s="194"/>
      <c r="Y72" s="195"/>
      <c r="Z72" s="225">
        <f t="shared" si="42"/>
        <v>0</v>
      </c>
      <c r="AA72" s="221">
        <f t="shared" si="43"/>
        <v>0</v>
      </c>
      <c r="AB72" s="193"/>
      <c r="AC72" s="194"/>
      <c r="AD72" s="194"/>
      <c r="AE72" s="194"/>
      <c r="AF72" s="194"/>
      <c r="AG72" s="194"/>
      <c r="AH72" s="194"/>
      <c r="AI72" s="194"/>
      <c r="AJ72" s="194"/>
      <c r="AK72" s="195"/>
      <c r="AL72" s="225">
        <f t="shared" si="44"/>
        <v>0</v>
      </c>
      <c r="AM72" s="221">
        <f t="shared" si="45"/>
        <v>0</v>
      </c>
      <c r="AN72" s="193"/>
      <c r="AO72" s="194"/>
      <c r="AP72" s="194"/>
      <c r="AQ72" s="194"/>
      <c r="AR72" s="194"/>
      <c r="AS72" s="194"/>
      <c r="AT72" s="194"/>
      <c r="AU72" s="194"/>
      <c r="AV72" s="194"/>
      <c r="AW72" s="195"/>
      <c r="AX72" s="225">
        <f t="shared" si="46"/>
        <v>0</v>
      </c>
      <c r="AY72" s="221">
        <f t="shared" si="47"/>
        <v>0</v>
      </c>
    </row>
    <row r="73" spans="2:51" ht="20.100000000000001" customHeight="1">
      <c r="B73" s="220" t="s">
        <v>704</v>
      </c>
      <c r="C73" s="188" t="s">
        <v>705</v>
      </c>
      <c r="D73" s="193"/>
      <c r="E73" s="194"/>
      <c r="F73" s="194"/>
      <c r="G73" s="194"/>
      <c r="H73" s="194"/>
      <c r="I73" s="194"/>
      <c r="J73" s="194"/>
      <c r="K73" s="194"/>
      <c r="L73" s="194"/>
      <c r="M73" s="195"/>
      <c r="N73" s="225">
        <f t="shared" si="40"/>
        <v>0</v>
      </c>
      <c r="O73" s="221">
        <f t="shared" si="41"/>
        <v>0</v>
      </c>
      <c r="P73" s="193"/>
      <c r="Q73" s="194"/>
      <c r="R73" s="194"/>
      <c r="S73" s="194"/>
      <c r="T73" s="194"/>
      <c r="U73" s="194"/>
      <c r="V73" s="194"/>
      <c r="W73" s="194"/>
      <c r="X73" s="194"/>
      <c r="Y73" s="195"/>
      <c r="Z73" s="225">
        <f t="shared" si="42"/>
        <v>0</v>
      </c>
      <c r="AA73" s="221">
        <f t="shared" si="43"/>
        <v>0</v>
      </c>
      <c r="AB73" s="193"/>
      <c r="AC73" s="194"/>
      <c r="AD73" s="194"/>
      <c r="AE73" s="194"/>
      <c r="AF73" s="194"/>
      <c r="AG73" s="194"/>
      <c r="AH73" s="194"/>
      <c r="AI73" s="194"/>
      <c r="AJ73" s="194"/>
      <c r="AK73" s="195"/>
      <c r="AL73" s="225">
        <f t="shared" si="44"/>
        <v>0</v>
      </c>
      <c r="AM73" s="221">
        <f t="shared" si="45"/>
        <v>0</v>
      </c>
      <c r="AN73" s="193"/>
      <c r="AO73" s="194"/>
      <c r="AP73" s="194"/>
      <c r="AQ73" s="194"/>
      <c r="AR73" s="194"/>
      <c r="AS73" s="194"/>
      <c r="AT73" s="194"/>
      <c r="AU73" s="194"/>
      <c r="AV73" s="194"/>
      <c r="AW73" s="195"/>
      <c r="AX73" s="225">
        <f t="shared" si="46"/>
        <v>0</v>
      </c>
      <c r="AY73" s="221">
        <f t="shared" si="47"/>
        <v>0</v>
      </c>
    </row>
    <row r="74" spans="2:51" ht="20.100000000000001" customHeight="1">
      <c r="B74" s="222" t="s">
        <v>706</v>
      </c>
      <c r="C74" s="188" t="s">
        <v>707</v>
      </c>
      <c r="D74" s="193"/>
      <c r="E74" s="194"/>
      <c r="F74" s="194"/>
      <c r="G74" s="194"/>
      <c r="H74" s="194"/>
      <c r="I74" s="194"/>
      <c r="J74" s="194"/>
      <c r="K74" s="194"/>
      <c r="L74" s="194"/>
      <c r="M74" s="195"/>
      <c r="N74" s="225">
        <f t="shared" si="40"/>
        <v>0</v>
      </c>
      <c r="O74" s="221">
        <f t="shared" si="41"/>
        <v>0</v>
      </c>
      <c r="P74" s="193"/>
      <c r="Q74" s="194"/>
      <c r="R74" s="194"/>
      <c r="S74" s="194"/>
      <c r="T74" s="194"/>
      <c r="U74" s="194"/>
      <c r="V74" s="194"/>
      <c r="W74" s="194"/>
      <c r="X74" s="194"/>
      <c r="Y74" s="195"/>
      <c r="Z74" s="225">
        <f t="shared" si="42"/>
        <v>0</v>
      </c>
      <c r="AA74" s="221">
        <f t="shared" si="43"/>
        <v>0</v>
      </c>
      <c r="AB74" s="193"/>
      <c r="AC74" s="194"/>
      <c r="AD74" s="194"/>
      <c r="AE74" s="194"/>
      <c r="AF74" s="194"/>
      <c r="AG74" s="194"/>
      <c r="AH74" s="194"/>
      <c r="AI74" s="194"/>
      <c r="AJ74" s="194"/>
      <c r="AK74" s="195"/>
      <c r="AL74" s="225">
        <f t="shared" si="44"/>
        <v>0</v>
      </c>
      <c r="AM74" s="221">
        <f t="shared" si="45"/>
        <v>0</v>
      </c>
      <c r="AN74" s="193"/>
      <c r="AO74" s="194"/>
      <c r="AP74" s="194"/>
      <c r="AQ74" s="194"/>
      <c r="AR74" s="194"/>
      <c r="AS74" s="194"/>
      <c r="AT74" s="194"/>
      <c r="AU74" s="194"/>
      <c r="AV74" s="194"/>
      <c r="AW74" s="195"/>
      <c r="AX74" s="225">
        <f t="shared" si="46"/>
        <v>0</v>
      </c>
      <c r="AY74" s="221">
        <f t="shared" si="47"/>
        <v>0</v>
      </c>
    </row>
    <row r="75" spans="2:51" ht="20.100000000000001" customHeight="1">
      <c r="B75" s="220" t="s">
        <v>708</v>
      </c>
      <c r="C75" s="188" t="s">
        <v>709</v>
      </c>
      <c r="D75" s="193"/>
      <c r="E75" s="194"/>
      <c r="F75" s="194"/>
      <c r="G75" s="194"/>
      <c r="H75" s="194"/>
      <c r="I75" s="194"/>
      <c r="J75" s="194"/>
      <c r="K75" s="194"/>
      <c r="L75" s="194"/>
      <c r="M75" s="195"/>
      <c r="N75" s="225">
        <f t="shared" si="40"/>
        <v>0</v>
      </c>
      <c r="O75" s="221">
        <f t="shared" si="41"/>
        <v>0</v>
      </c>
      <c r="P75" s="193"/>
      <c r="Q75" s="194"/>
      <c r="R75" s="194"/>
      <c r="S75" s="194"/>
      <c r="T75" s="194"/>
      <c r="U75" s="194"/>
      <c r="V75" s="194"/>
      <c r="W75" s="194"/>
      <c r="X75" s="194"/>
      <c r="Y75" s="195"/>
      <c r="Z75" s="225">
        <f t="shared" si="42"/>
        <v>0</v>
      </c>
      <c r="AA75" s="221">
        <f t="shared" si="43"/>
        <v>0</v>
      </c>
      <c r="AB75" s="193"/>
      <c r="AC75" s="194"/>
      <c r="AD75" s="194"/>
      <c r="AE75" s="194"/>
      <c r="AF75" s="194"/>
      <c r="AG75" s="194"/>
      <c r="AH75" s="194"/>
      <c r="AI75" s="194"/>
      <c r="AJ75" s="194"/>
      <c r="AK75" s="195"/>
      <c r="AL75" s="225">
        <f t="shared" si="44"/>
        <v>0</v>
      </c>
      <c r="AM75" s="221">
        <f t="shared" si="45"/>
        <v>0</v>
      </c>
      <c r="AN75" s="193"/>
      <c r="AO75" s="194"/>
      <c r="AP75" s="194"/>
      <c r="AQ75" s="194"/>
      <c r="AR75" s="194"/>
      <c r="AS75" s="194"/>
      <c r="AT75" s="194"/>
      <c r="AU75" s="194"/>
      <c r="AV75" s="194"/>
      <c r="AW75" s="195"/>
      <c r="AX75" s="225">
        <f t="shared" si="46"/>
        <v>0</v>
      </c>
      <c r="AY75" s="221">
        <f t="shared" si="47"/>
        <v>0</v>
      </c>
    </row>
    <row r="76" spans="2:51" ht="20.100000000000001" customHeight="1" thickBot="1">
      <c r="B76" s="220"/>
      <c r="C76" s="188" t="s">
        <v>838</v>
      </c>
      <c r="D76" s="208"/>
      <c r="E76" s="209"/>
      <c r="F76" s="209"/>
      <c r="G76" s="209"/>
      <c r="H76" s="209"/>
      <c r="I76" s="209"/>
      <c r="J76" s="209"/>
      <c r="K76" s="209"/>
      <c r="L76" s="209"/>
      <c r="M76" s="210"/>
      <c r="N76" s="225">
        <f t="shared" si="40"/>
        <v>0</v>
      </c>
      <c r="O76" s="221">
        <f t="shared" si="41"/>
        <v>0</v>
      </c>
      <c r="P76" s="208"/>
      <c r="Q76" s="209"/>
      <c r="R76" s="209"/>
      <c r="S76" s="209"/>
      <c r="T76" s="209"/>
      <c r="U76" s="209"/>
      <c r="V76" s="209"/>
      <c r="W76" s="209"/>
      <c r="X76" s="209"/>
      <c r="Y76" s="210"/>
      <c r="Z76" s="225">
        <f t="shared" si="42"/>
        <v>0</v>
      </c>
      <c r="AA76" s="221">
        <f t="shared" si="43"/>
        <v>0</v>
      </c>
      <c r="AB76" s="208"/>
      <c r="AC76" s="209"/>
      <c r="AD76" s="209"/>
      <c r="AE76" s="209"/>
      <c r="AF76" s="209"/>
      <c r="AG76" s="209"/>
      <c r="AH76" s="209"/>
      <c r="AI76" s="209"/>
      <c r="AJ76" s="209"/>
      <c r="AK76" s="210"/>
      <c r="AL76" s="225">
        <f t="shared" si="44"/>
        <v>0</v>
      </c>
      <c r="AM76" s="221">
        <f t="shared" si="45"/>
        <v>0</v>
      </c>
      <c r="AN76" s="208"/>
      <c r="AO76" s="209"/>
      <c r="AP76" s="209"/>
      <c r="AQ76" s="209"/>
      <c r="AR76" s="209"/>
      <c r="AS76" s="209"/>
      <c r="AT76" s="209"/>
      <c r="AU76" s="209"/>
      <c r="AV76" s="209"/>
      <c r="AW76" s="210"/>
      <c r="AX76" s="225">
        <f t="shared" si="46"/>
        <v>0</v>
      </c>
      <c r="AY76" s="221">
        <f t="shared" si="47"/>
        <v>0</v>
      </c>
    </row>
    <row r="77" spans="2:51" ht="20.100000000000001" customHeight="1" thickBot="1">
      <c r="B77" s="211"/>
      <c r="C77" s="201" t="s">
        <v>710</v>
      </c>
      <c r="D77" s="198">
        <f t="shared" ref="D77:M77" si="48">SUM(D71:D76)</f>
        <v>0</v>
      </c>
      <c r="E77" s="198">
        <f t="shared" si="48"/>
        <v>0</v>
      </c>
      <c r="F77" s="198">
        <f t="shared" si="48"/>
        <v>0</v>
      </c>
      <c r="G77" s="198">
        <f t="shared" si="48"/>
        <v>0</v>
      </c>
      <c r="H77" s="198">
        <f t="shared" si="48"/>
        <v>0</v>
      </c>
      <c r="I77" s="198">
        <f t="shared" si="48"/>
        <v>0</v>
      </c>
      <c r="J77" s="198">
        <f t="shared" si="48"/>
        <v>0</v>
      </c>
      <c r="K77" s="198">
        <f t="shared" si="48"/>
        <v>0</v>
      </c>
      <c r="L77" s="198">
        <f t="shared" si="48"/>
        <v>0</v>
      </c>
      <c r="M77" s="230">
        <f t="shared" si="48"/>
        <v>0</v>
      </c>
      <c r="N77" s="226">
        <f t="shared" si="40"/>
        <v>0</v>
      </c>
      <c r="O77" s="199">
        <f t="shared" si="41"/>
        <v>0</v>
      </c>
      <c r="P77" s="198">
        <f t="shared" ref="P77:Y77" si="49">SUM(P71:P76)</f>
        <v>0</v>
      </c>
      <c r="Q77" s="198">
        <f t="shared" si="49"/>
        <v>0</v>
      </c>
      <c r="R77" s="198">
        <f t="shared" si="49"/>
        <v>0</v>
      </c>
      <c r="S77" s="198">
        <f t="shared" si="49"/>
        <v>0</v>
      </c>
      <c r="T77" s="198">
        <f t="shared" si="49"/>
        <v>0</v>
      </c>
      <c r="U77" s="198">
        <f t="shared" si="49"/>
        <v>0</v>
      </c>
      <c r="V77" s="198">
        <f t="shared" si="49"/>
        <v>0</v>
      </c>
      <c r="W77" s="198">
        <f t="shared" si="49"/>
        <v>0</v>
      </c>
      <c r="X77" s="198">
        <f t="shared" si="49"/>
        <v>0</v>
      </c>
      <c r="Y77" s="230">
        <f t="shared" si="49"/>
        <v>0</v>
      </c>
      <c r="Z77" s="226">
        <f t="shared" si="42"/>
        <v>0</v>
      </c>
      <c r="AA77" s="199">
        <f t="shared" si="43"/>
        <v>0</v>
      </c>
      <c r="AB77" s="198">
        <f t="shared" ref="AB77:AK77" si="50">SUM(AB71:AB76)</f>
        <v>0</v>
      </c>
      <c r="AC77" s="198">
        <f t="shared" si="50"/>
        <v>0</v>
      </c>
      <c r="AD77" s="198">
        <f t="shared" si="50"/>
        <v>0</v>
      </c>
      <c r="AE77" s="198">
        <f t="shared" si="50"/>
        <v>0</v>
      </c>
      <c r="AF77" s="198">
        <f t="shared" si="50"/>
        <v>0</v>
      </c>
      <c r="AG77" s="198">
        <f t="shared" si="50"/>
        <v>0</v>
      </c>
      <c r="AH77" s="198">
        <f t="shared" si="50"/>
        <v>0</v>
      </c>
      <c r="AI77" s="198">
        <f t="shared" si="50"/>
        <v>0</v>
      </c>
      <c r="AJ77" s="198">
        <f t="shared" si="50"/>
        <v>0</v>
      </c>
      <c r="AK77" s="230">
        <f t="shared" si="50"/>
        <v>0</v>
      </c>
      <c r="AL77" s="226">
        <f t="shared" si="44"/>
        <v>0</v>
      </c>
      <c r="AM77" s="199">
        <f t="shared" si="45"/>
        <v>0</v>
      </c>
      <c r="AN77" s="198">
        <f t="shared" ref="AN77:AW77" si="51">SUM(AN71:AN76)</f>
        <v>0</v>
      </c>
      <c r="AO77" s="198">
        <f t="shared" si="51"/>
        <v>0</v>
      </c>
      <c r="AP77" s="198">
        <f t="shared" si="51"/>
        <v>0</v>
      </c>
      <c r="AQ77" s="198">
        <f t="shared" si="51"/>
        <v>0</v>
      </c>
      <c r="AR77" s="198">
        <f t="shared" si="51"/>
        <v>0</v>
      </c>
      <c r="AS77" s="198">
        <f t="shared" si="51"/>
        <v>0</v>
      </c>
      <c r="AT77" s="198">
        <f t="shared" si="51"/>
        <v>0</v>
      </c>
      <c r="AU77" s="198">
        <f t="shared" si="51"/>
        <v>0</v>
      </c>
      <c r="AV77" s="198">
        <f t="shared" si="51"/>
        <v>0</v>
      </c>
      <c r="AW77" s="230">
        <f t="shared" si="51"/>
        <v>0</v>
      </c>
      <c r="AX77" s="226">
        <f t="shared" si="46"/>
        <v>0</v>
      </c>
      <c r="AY77" s="199">
        <f t="shared" si="47"/>
        <v>0</v>
      </c>
    </row>
    <row r="78" spans="2:51" ht="20.100000000000001" customHeight="1">
      <c r="B78" s="222" t="s">
        <v>711</v>
      </c>
      <c r="C78" s="188" t="s">
        <v>712</v>
      </c>
      <c r="D78" s="191"/>
      <c r="E78" s="192"/>
      <c r="F78" s="192"/>
      <c r="G78" s="192"/>
      <c r="H78" s="192"/>
      <c r="I78" s="192"/>
      <c r="J78" s="192"/>
      <c r="K78" s="192"/>
      <c r="L78" s="192"/>
      <c r="M78" s="197"/>
      <c r="N78" s="225">
        <f t="shared" si="40"/>
        <v>0</v>
      </c>
      <c r="O78" s="221">
        <f t="shared" si="41"/>
        <v>0</v>
      </c>
      <c r="P78" s="191"/>
      <c r="Q78" s="192"/>
      <c r="R78" s="192"/>
      <c r="S78" s="192"/>
      <c r="T78" s="192"/>
      <c r="U78" s="192"/>
      <c r="V78" s="192"/>
      <c r="W78" s="192"/>
      <c r="X78" s="192"/>
      <c r="Y78" s="197"/>
      <c r="Z78" s="225">
        <f t="shared" si="42"/>
        <v>0</v>
      </c>
      <c r="AA78" s="221">
        <f t="shared" si="43"/>
        <v>0</v>
      </c>
      <c r="AB78" s="191"/>
      <c r="AC78" s="192"/>
      <c r="AD78" s="192"/>
      <c r="AE78" s="192"/>
      <c r="AF78" s="192"/>
      <c r="AG78" s="192"/>
      <c r="AH78" s="192"/>
      <c r="AI78" s="192"/>
      <c r="AJ78" s="192"/>
      <c r="AK78" s="197"/>
      <c r="AL78" s="225">
        <f t="shared" si="44"/>
        <v>0</v>
      </c>
      <c r="AM78" s="221">
        <f t="shared" si="45"/>
        <v>0</v>
      </c>
      <c r="AN78" s="191"/>
      <c r="AO78" s="192"/>
      <c r="AP78" s="192"/>
      <c r="AQ78" s="192"/>
      <c r="AR78" s="192"/>
      <c r="AS78" s="192"/>
      <c r="AT78" s="192"/>
      <c r="AU78" s="192"/>
      <c r="AV78" s="192"/>
      <c r="AW78" s="197"/>
      <c r="AX78" s="225">
        <f t="shared" si="46"/>
        <v>0</v>
      </c>
      <c r="AY78" s="221">
        <f t="shared" si="47"/>
        <v>0</v>
      </c>
    </row>
    <row r="79" spans="2:51" ht="20.100000000000001" customHeight="1">
      <c r="B79" s="220" t="s">
        <v>713</v>
      </c>
      <c r="C79" s="188" t="s">
        <v>714</v>
      </c>
      <c r="D79" s="193"/>
      <c r="E79" s="194"/>
      <c r="F79" s="194"/>
      <c r="G79" s="194"/>
      <c r="H79" s="194"/>
      <c r="I79" s="194"/>
      <c r="J79" s="194"/>
      <c r="K79" s="194"/>
      <c r="L79" s="194"/>
      <c r="M79" s="195"/>
      <c r="N79" s="225">
        <f t="shared" si="40"/>
        <v>0</v>
      </c>
      <c r="O79" s="221">
        <f t="shared" si="41"/>
        <v>0</v>
      </c>
      <c r="P79" s="193"/>
      <c r="Q79" s="194"/>
      <c r="R79" s="194"/>
      <c r="S79" s="194"/>
      <c r="T79" s="194"/>
      <c r="U79" s="194"/>
      <c r="V79" s="194"/>
      <c r="W79" s="194"/>
      <c r="X79" s="194"/>
      <c r="Y79" s="195"/>
      <c r="Z79" s="225">
        <f t="shared" si="42"/>
        <v>0</v>
      </c>
      <c r="AA79" s="221">
        <f t="shared" si="43"/>
        <v>0</v>
      </c>
      <c r="AB79" s="193"/>
      <c r="AC79" s="194"/>
      <c r="AD79" s="194"/>
      <c r="AE79" s="194"/>
      <c r="AF79" s="194"/>
      <c r="AG79" s="194"/>
      <c r="AH79" s="194"/>
      <c r="AI79" s="194"/>
      <c r="AJ79" s="194"/>
      <c r="AK79" s="195"/>
      <c r="AL79" s="225">
        <f t="shared" si="44"/>
        <v>0</v>
      </c>
      <c r="AM79" s="221">
        <f t="shared" si="45"/>
        <v>0</v>
      </c>
      <c r="AN79" s="193"/>
      <c r="AO79" s="194"/>
      <c r="AP79" s="194"/>
      <c r="AQ79" s="194"/>
      <c r="AR79" s="194"/>
      <c r="AS79" s="194"/>
      <c r="AT79" s="194"/>
      <c r="AU79" s="194"/>
      <c r="AV79" s="194"/>
      <c r="AW79" s="195"/>
      <c r="AX79" s="225">
        <f t="shared" si="46"/>
        <v>0</v>
      </c>
      <c r="AY79" s="221">
        <f t="shared" si="47"/>
        <v>0</v>
      </c>
    </row>
    <row r="80" spans="2:51" ht="20.100000000000001" customHeight="1">
      <c r="B80" s="222" t="s">
        <v>715</v>
      </c>
      <c r="C80" s="188" t="s">
        <v>716</v>
      </c>
      <c r="D80" s="193"/>
      <c r="E80" s="194"/>
      <c r="F80" s="194"/>
      <c r="G80" s="194"/>
      <c r="H80" s="194"/>
      <c r="I80" s="194"/>
      <c r="J80" s="194"/>
      <c r="K80" s="194"/>
      <c r="L80" s="194"/>
      <c r="M80" s="195"/>
      <c r="N80" s="225">
        <f t="shared" si="40"/>
        <v>0</v>
      </c>
      <c r="O80" s="221">
        <f t="shared" si="41"/>
        <v>0</v>
      </c>
      <c r="P80" s="193"/>
      <c r="Q80" s="194"/>
      <c r="R80" s="194"/>
      <c r="S80" s="194"/>
      <c r="T80" s="194"/>
      <c r="U80" s="194"/>
      <c r="V80" s="194"/>
      <c r="W80" s="194"/>
      <c r="X80" s="194"/>
      <c r="Y80" s="195"/>
      <c r="Z80" s="225">
        <f t="shared" si="42"/>
        <v>0</v>
      </c>
      <c r="AA80" s="221">
        <f t="shared" si="43"/>
        <v>0</v>
      </c>
      <c r="AB80" s="193"/>
      <c r="AC80" s="194"/>
      <c r="AD80" s="194"/>
      <c r="AE80" s="194"/>
      <c r="AF80" s="194"/>
      <c r="AG80" s="194"/>
      <c r="AH80" s="194"/>
      <c r="AI80" s="194"/>
      <c r="AJ80" s="194"/>
      <c r="AK80" s="195"/>
      <c r="AL80" s="225">
        <f t="shared" si="44"/>
        <v>0</v>
      </c>
      <c r="AM80" s="221">
        <f t="shared" si="45"/>
        <v>0</v>
      </c>
      <c r="AN80" s="193"/>
      <c r="AO80" s="194"/>
      <c r="AP80" s="194"/>
      <c r="AQ80" s="194"/>
      <c r="AR80" s="194"/>
      <c r="AS80" s="194"/>
      <c r="AT80" s="194"/>
      <c r="AU80" s="194"/>
      <c r="AV80" s="194"/>
      <c r="AW80" s="195"/>
      <c r="AX80" s="225">
        <f t="shared" si="46"/>
        <v>0</v>
      </c>
      <c r="AY80" s="221">
        <f t="shared" si="47"/>
        <v>0</v>
      </c>
    </row>
    <row r="81" spans="2:51" ht="20.100000000000001" customHeight="1">
      <c r="B81" s="220" t="s">
        <v>717</v>
      </c>
      <c r="C81" s="188" t="s">
        <v>718</v>
      </c>
      <c r="D81" s="193"/>
      <c r="E81" s="194"/>
      <c r="F81" s="194"/>
      <c r="G81" s="194"/>
      <c r="H81" s="194"/>
      <c r="I81" s="194"/>
      <c r="J81" s="194"/>
      <c r="K81" s="194"/>
      <c r="L81" s="194"/>
      <c r="M81" s="195"/>
      <c r="N81" s="225">
        <f t="shared" si="40"/>
        <v>0</v>
      </c>
      <c r="O81" s="221">
        <f t="shared" si="41"/>
        <v>0</v>
      </c>
      <c r="P81" s="193"/>
      <c r="Q81" s="194"/>
      <c r="R81" s="194"/>
      <c r="S81" s="194"/>
      <c r="T81" s="194"/>
      <c r="U81" s="194"/>
      <c r="V81" s="194"/>
      <c r="W81" s="194"/>
      <c r="X81" s="194"/>
      <c r="Y81" s="195"/>
      <c r="Z81" s="225">
        <f t="shared" si="42"/>
        <v>0</v>
      </c>
      <c r="AA81" s="221">
        <f t="shared" si="43"/>
        <v>0</v>
      </c>
      <c r="AB81" s="193"/>
      <c r="AC81" s="194"/>
      <c r="AD81" s="194"/>
      <c r="AE81" s="194"/>
      <c r="AF81" s="194"/>
      <c r="AG81" s="194"/>
      <c r="AH81" s="194"/>
      <c r="AI81" s="194"/>
      <c r="AJ81" s="194"/>
      <c r="AK81" s="195"/>
      <c r="AL81" s="225">
        <f t="shared" si="44"/>
        <v>0</v>
      </c>
      <c r="AM81" s="221">
        <f t="shared" si="45"/>
        <v>0</v>
      </c>
      <c r="AN81" s="193"/>
      <c r="AO81" s="194"/>
      <c r="AP81" s="194"/>
      <c r="AQ81" s="194"/>
      <c r="AR81" s="194"/>
      <c r="AS81" s="194"/>
      <c r="AT81" s="194"/>
      <c r="AU81" s="194"/>
      <c r="AV81" s="194"/>
      <c r="AW81" s="195"/>
      <c r="AX81" s="225">
        <f t="shared" si="46"/>
        <v>0</v>
      </c>
      <c r="AY81" s="221">
        <f t="shared" si="47"/>
        <v>0</v>
      </c>
    </row>
    <row r="82" spans="2:51" ht="20.100000000000001" customHeight="1">
      <c r="B82" s="222" t="s">
        <v>719</v>
      </c>
      <c r="C82" s="188" t="s">
        <v>720</v>
      </c>
      <c r="D82" s="193"/>
      <c r="E82" s="194"/>
      <c r="F82" s="194"/>
      <c r="G82" s="194"/>
      <c r="H82" s="194"/>
      <c r="I82" s="194"/>
      <c r="J82" s="194"/>
      <c r="K82" s="194"/>
      <c r="L82" s="194"/>
      <c r="M82" s="195"/>
      <c r="N82" s="225">
        <f t="shared" si="40"/>
        <v>0</v>
      </c>
      <c r="O82" s="221">
        <f t="shared" si="41"/>
        <v>0</v>
      </c>
      <c r="P82" s="193"/>
      <c r="Q82" s="194"/>
      <c r="R82" s="194"/>
      <c r="S82" s="194"/>
      <c r="T82" s="194"/>
      <c r="U82" s="194"/>
      <c r="V82" s="194"/>
      <c r="W82" s="194"/>
      <c r="X82" s="194"/>
      <c r="Y82" s="195"/>
      <c r="Z82" s="225">
        <f t="shared" si="42"/>
        <v>0</v>
      </c>
      <c r="AA82" s="221">
        <f t="shared" si="43"/>
        <v>0</v>
      </c>
      <c r="AB82" s="193"/>
      <c r="AC82" s="194"/>
      <c r="AD82" s="194"/>
      <c r="AE82" s="194"/>
      <c r="AF82" s="194"/>
      <c r="AG82" s="194"/>
      <c r="AH82" s="194"/>
      <c r="AI82" s="194"/>
      <c r="AJ82" s="194"/>
      <c r="AK82" s="195"/>
      <c r="AL82" s="225">
        <f t="shared" si="44"/>
        <v>0</v>
      </c>
      <c r="AM82" s="221">
        <f t="shared" si="45"/>
        <v>0</v>
      </c>
      <c r="AN82" s="193"/>
      <c r="AO82" s="194"/>
      <c r="AP82" s="194"/>
      <c r="AQ82" s="194"/>
      <c r="AR82" s="194"/>
      <c r="AS82" s="194"/>
      <c r="AT82" s="194"/>
      <c r="AU82" s="194"/>
      <c r="AV82" s="194"/>
      <c r="AW82" s="195"/>
      <c r="AX82" s="225">
        <f t="shared" si="46"/>
        <v>0</v>
      </c>
      <c r="AY82" s="221">
        <f t="shared" si="47"/>
        <v>0</v>
      </c>
    </row>
    <row r="83" spans="2:51" ht="20.100000000000001" customHeight="1">
      <c r="B83" s="222" t="s">
        <v>721</v>
      </c>
      <c r="C83" s="188" t="s">
        <v>722</v>
      </c>
      <c r="D83" s="193"/>
      <c r="E83" s="194"/>
      <c r="F83" s="194"/>
      <c r="G83" s="194"/>
      <c r="H83" s="194"/>
      <c r="I83" s="194"/>
      <c r="J83" s="194"/>
      <c r="K83" s="194"/>
      <c r="L83" s="194"/>
      <c r="M83" s="195"/>
      <c r="N83" s="225">
        <f t="shared" si="40"/>
        <v>0</v>
      </c>
      <c r="O83" s="221">
        <f t="shared" si="41"/>
        <v>0</v>
      </c>
      <c r="P83" s="193"/>
      <c r="Q83" s="194"/>
      <c r="R83" s="194"/>
      <c r="S83" s="194"/>
      <c r="T83" s="194"/>
      <c r="U83" s="194"/>
      <c r="V83" s="194"/>
      <c r="W83" s="194"/>
      <c r="X83" s="194"/>
      <c r="Y83" s="195"/>
      <c r="Z83" s="225">
        <f t="shared" si="42"/>
        <v>0</v>
      </c>
      <c r="AA83" s="221">
        <f t="shared" si="43"/>
        <v>0</v>
      </c>
      <c r="AB83" s="193"/>
      <c r="AC83" s="194"/>
      <c r="AD83" s="194"/>
      <c r="AE83" s="194"/>
      <c r="AF83" s="194"/>
      <c r="AG83" s="194"/>
      <c r="AH83" s="194"/>
      <c r="AI83" s="194"/>
      <c r="AJ83" s="194"/>
      <c r="AK83" s="195"/>
      <c r="AL83" s="225">
        <f t="shared" si="44"/>
        <v>0</v>
      </c>
      <c r="AM83" s="221">
        <f t="shared" si="45"/>
        <v>0</v>
      </c>
      <c r="AN83" s="193"/>
      <c r="AO83" s="194"/>
      <c r="AP83" s="194"/>
      <c r="AQ83" s="194"/>
      <c r="AR83" s="194"/>
      <c r="AS83" s="194"/>
      <c r="AT83" s="194"/>
      <c r="AU83" s="194"/>
      <c r="AV83" s="194"/>
      <c r="AW83" s="195"/>
      <c r="AX83" s="225">
        <f t="shared" si="46"/>
        <v>0</v>
      </c>
      <c r="AY83" s="221">
        <f t="shared" si="47"/>
        <v>0</v>
      </c>
    </row>
    <row r="84" spans="2:51" ht="20.100000000000001" customHeight="1">
      <c r="B84" s="222" t="s">
        <v>723</v>
      </c>
      <c r="C84" s="188" t="s">
        <v>724</v>
      </c>
      <c r="D84" s="193"/>
      <c r="E84" s="194"/>
      <c r="F84" s="194"/>
      <c r="G84" s="194"/>
      <c r="H84" s="194"/>
      <c r="I84" s="194"/>
      <c r="J84" s="194"/>
      <c r="K84" s="194"/>
      <c r="L84" s="194"/>
      <c r="M84" s="195"/>
      <c r="N84" s="225">
        <f t="shared" si="40"/>
        <v>0</v>
      </c>
      <c r="O84" s="221">
        <f t="shared" si="41"/>
        <v>0</v>
      </c>
      <c r="P84" s="193"/>
      <c r="Q84" s="194"/>
      <c r="R84" s="194"/>
      <c r="S84" s="194"/>
      <c r="T84" s="194"/>
      <c r="U84" s="194"/>
      <c r="V84" s="194"/>
      <c r="W84" s="194"/>
      <c r="X84" s="194"/>
      <c r="Y84" s="195"/>
      <c r="Z84" s="225">
        <f t="shared" si="42"/>
        <v>0</v>
      </c>
      <c r="AA84" s="221">
        <f t="shared" si="43"/>
        <v>0</v>
      </c>
      <c r="AB84" s="193"/>
      <c r="AC84" s="194"/>
      <c r="AD84" s="194"/>
      <c r="AE84" s="194"/>
      <c r="AF84" s="194"/>
      <c r="AG84" s="194"/>
      <c r="AH84" s="194"/>
      <c r="AI84" s="194"/>
      <c r="AJ84" s="194"/>
      <c r="AK84" s="195"/>
      <c r="AL84" s="225">
        <f t="shared" si="44"/>
        <v>0</v>
      </c>
      <c r="AM84" s="221">
        <f t="shared" si="45"/>
        <v>0</v>
      </c>
      <c r="AN84" s="193"/>
      <c r="AO84" s="194"/>
      <c r="AP84" s="194"/>
      <c r="AQ84" s="194"/>
      <c r="AR84" s="194"/>
      <c r="AS84" s="194"/>
      <c r="AT84" s="194"/>
      <c r="AU84" s="194"/>
      <c r="AV84" s="194"/>
      <c r="AW84" s="195"/>
      <c r="AX84" s="225">
        <f t="shared" si="46"/>
        <v>0</v>
      </c>
      <c r="AY84" s="221">
        <f t="shared" si="47"/>
        <v>0</v>
      </c>
    </row>
    <row r="85" spans="2:51" ht="20.100000000000001" customHeight="1">
      <c r="B85" s="222" t="s">
        <v>725</v>
      </c>
      <c r="C85" s="188" t="s">
        <v>726</v>
      </c>
      <c r="D85" s="193"/>
      <c r="E85" s="194"/>
      <c r="F85" s="194"/>
      <c r="G85" s="194"/>
      <c r="H85" s="194"/>
      <c r="I85" s="194"/>
      <c r="J85" s="194"/>
      <c r="K85" s="194"/>
      <c r="L85" s="194"/>
      <c r="M85" s="195"/>
      <c r="N85" s="225">
        <f t="shared" si="40"/>
        <v>0</v>
      </c>
      <c r="O85" s="221">
        <f t="shared" si="41"/>
        <v>0</v>
      </c>
      <c r="P85" s="193"/>
      <c r="Q85" s="194"/>
      <c r="R85" s="194"/>
      <c r="S85" s="194"/>
      <c r="T85" s="194"/>
      <c r="U85" s="194"/>
      <c r="V85" s="194"/>
      <c r="W85" s="194"/>
      <c r="X85" s="194"/>
      <c r="Y85" s="195"/>
      <c r="Z85" s="225">
        <f t="shared" si="42"/>
        <v>0</v>
      </c>
      <c r="AA85" s="221">
        <f t="shared" si="43"/>
        <v>0</v>
      </c>
      <c r="AB85" s="193"/>
      <c r="AC85" s="194"/>
      <c r="AD85" s="194"/>
      <c r="AE85" s="194"/>
      <c r="AF85" s="194"/>
      <c r="AG85" s="194"/>
      <c r="AH85" s="194"/>
      <c r="AI85" s="194"/>
      <c r="AJ85" s="194"/>
      <c r="AK85" s="195"/>
      <c r="AL85" s="225">
        <f t="shared" si="44"/>
        <v>0</v>
      </c>
      <c r="AM85" s="221">
        <f t="shared" si="45"/>
        <v>0</v>
      </c>
      <c r="AN85" s="193"/>
      <c r="AO85" s="194"/>
      <c r="AP85" s="194"/>
      <c r="AQ85" s="194"/>
      <c r="AR85" s="194"/>
      <c r="AS85" s="194"/>
      <c r="AT85" s="194"/>
      <c r="AU85" s="194"/>
      <c r="AV85" s="194"/>
      <c r="AW85" s="195"/>
      <c r="AX85" s="225">
        <f t="shared" si="46"/>
        <v>0</v>
      </c>
      <c r="AY85" s="221">
        <f t="shared" si="47"/>
        <v>0</v>
      </c>
    </row>
    <row r="86" spans="2:51" ht="20.100000000000001" customHeight="1">
      <c r="B86" s="220" t="s">
        <v>727</v>
      </c>
      <c r="C86" s="188" t="s">
        <v>728</v>
      </c>
      <c r="D86" s="193"/>
      <c r="E86" s="194"/>
      <c r="F86" s="194"/>
      <c r="G86" s="194"/>
      <c r="H86" s="194"/>
      <c r="I86" s="194"/>
      <c r="J86" s="194"/>
      <c r="K86" s="194"/>
      <c r="L86" s="194"/>
      <c r="M86" s="195"/>
      <c r="N86" s="225">
        <f t="shared" si="40"/>
        <v>0</v>
      </c>
      <c r="O86" s="221">
        <f t="shared" si="41"/>
        <v>0</v>
      </c>
      <c r="P86" s="193"/>
      <c r="Q86" s="194"/>
      <c r="R86" s="194"/>
      <c r="S86" s="194"/>
      <c r="T86" s="194"/>
      <c r="U86" s="194"/>
      <c r="V86" s="194"/>
      <c r="W86" s="194"/>
      <c r="X86" s="194"/>
      <c r="Y86" s="195"/>
      <c r="Z86" s="225">
        <f t="shared" si="42"/>
        <v>0</v>
      </c>
      <c r="AA86" s="221">
        <f t="shared" si="43"/>
        <v>0</v>
      </c>
      <c r="AB86" s="193"/>
      <c r="AC86" s="194"/>
      <c r="AD86" s="194"/>
      <c r="AE86" s="194"/>
      <c r="AF86" s="194"/>
      <c r="AG86" s="194"/>
      <c r="AH86" s="194"/>
      <c r="AI86" s="194"/>
      <c r="AJ86" s="194"/>
      <c r="AK86" s="195"/>
      <c r="AL86" s="225">
        <f t="shared" si="44"/>
        <v>0</v>
      </c>
      <c r="AM86" s="221">
        <f t="shared" si="45"/>
        <v>0</v>
      </c>
      <c r="AN86" s="193"/>
      <c r="AO86" s="194"/>
      <c r="AP86" s="194"/>
      <c r="AQ86" s="194"/>
      <c r="AR86" s="194"/>
      <c r="AS86" s="194"/>
      <c r="AT86" s="194"/>
      <c r="AU86" s="194"/>
      <c r="AV86" s="194"/>
      <c r="AW86" s="195"/>
      <c r="AX86" s="225">
        <f t="shared" si="46"/>
        <v>0</v>
      </c>
      <c r="AY86" s="221">
        <f t="shared" si="47"/>
        <v>0</v>
      </c>
    </row>
    <row r="87" spans="2:51" ht="20.100000000000001" customHeight="1">
      <c r="B87" s="222" t="s">
        <v>729</v>
      </c>
      <c r="C87" s="188" t="s">
        <v>730</v>
      </c>
      <c r="D87" s="193"/>
      <c r="E87" s="194"/>
      <c r="F87" s="194"/>
      <c r="G87" s="194"/>
      <c r="H87" s="194"/>
      <c r="I87" s="194"/>
      <c r="J87" s="194"/>
      <c r="K87" s="194"/>
      <c r="L87" s="194"/>
      <c r="M87" s="195"/>
      <c r="N87" s="225">
        <f t="shared" si="40"/>
        <v>0</v>
      </c>
      <c r="O87" s="221">
        <f t="shared" si="41"/>
        <v>0</v>
      </c>
      <c r="P87" s="193"/>
      <c r="Q87" s="194"/>
      <c r="R87" s="194"/>
      <c r="S87" s="194"/>
      <c r="T87" s="194"/>
      <c r="U87" s="194"/>
      <c r="V87" s="194"/>
      <c r="W87" s="194"/>
      <c r="X87" s="194"/>
      <c r="Y87" s="195"/>
      <c r="Z87" s="225">
        <f t="shared" si="42"/>
        <v>0</v>
      </c>
      <c r="AA87" s="221">
        <f t="shared" si="43"/>
        <v>0</v>
      </c>
      <c r="AB87" s="193"/>
      <c r="AC87" s="194"/>
      <c r="AD87" s="194"/>
      <c r="AE87" s="194"/>
      <c r="AF87" s="194"/>
      <c r="AG87" s="194"/>
      <c r="AH87" s="194"/>
      <c r="AI87" s="194"/>
      <c r="AJ87" s="194"/>
      <c r="AK87" s="195"/>
      <c r="AL87" s="225">
        <f t="shared" si="44"/>
        <v>0</v>
      </c>
      <c r="AM87" s="221">
        <f t="shared" si="45"/>
        <v>0</v>
      </c>
      <c r="AN87" s="193"/>
      <c r="AO87" s="194"/>
      <c r="AP87" s="194"/>
      <c r="AQ87" s="194"/>
      <c r="AR87" s="194"/>
      <c r="AS87" s="194"/>
      <c r="AT87" s="194"/>
      <c r="AU87" s="194"/>
      <c r="AV87" s="194"/>
      <c r="AW87" s="195"/>
      <c r="AX87" s="225">
        <f t="shared" si="46"/>
        <v>0</v>
      </c>
      <c r="AY87" s="221">
        <f t="shared" si="47"/>
        <v>0</v>
      </c>
    </row>
    <row r="88" spans="2:51" ht="20.100000000000001" customHeight="1">
      <c r="B88" s="222" t="s">
        <v>731</v>
      </c>
      <c r="C88" s="188" t="s">
        <v>732</v>
      </c>
      <c r="D88" s="193"/>
      <c r="E88" s="194"/>
      <c r="F88" s="194"/>
      <c r="G88" s="194"/>
      <c r="H88" s="194"/>
      <c r="I88" s="194"/>
      <c r="J88" s="194"/>
      <c r="K88" s="194"/>
      <c r="L88" s="194"/>
      <c r="M88" s="195"/>
      <c r="N88" s="225">
        <f t="shared" si="40"/>
        <v>0</v>
      </c>
      <c r="O88" s="221">
        <f t="shared" si="41"/>
        <v>0</v>
      </c>
      <c r="P88" s="193"/>
      <c r="Q88" s="194"/>
      <c r="R88" s="194"/>
      <c r="S88" s="194"/>
      <c r="T88" s="194"/>
      <c r="U88" s="194"/>
      <c r="V88" s="194"/>
      <c r="W88" s="194"/>
      <c r="X88" s="194"/>
      <c r="Y88" s="195"/>
      <c r="Z88" s="225">
        <f t="shared" si="42"/>
        <v>0</v>
      </c>
      <c r="AA88" s="221">
        <f t="shared" si="43"/>
        <v>0</v>
      </c>
      <c r="AB88" s="193"/>
      <c r="AC88" s="194"/>
      <c r="AD88" s="194"/>
      <c r="AE88" s="194"/>
      <c r="AF88" s="194"/>
      <c r="AG88" s="194"/>
      <c r="AH88" s="194"/>
      <c r="AI88" s="194"/>
      <c r="AJ88" s="194"/>
      <c r="AK88" s="195"/>
      <c r="AL88" s="225">
        <f t="shared" si="44"/>
        <v>0</v>
      </c>
      <c r="AM88" s="221">
        <f t="shared" si="45"/>
        <v>0</v>
      </c>
      <c r="AN88" s="193"/>
      <c r="AO88" s="194"/>
      <c r="AP88" s="194"/>
      <c r="AQ88" s="194"/>
      <c r="AR88" s="194"/>
      <c r="AS88" s="194"/>
      <c r="AT88" s="194"/>
      <c r="AU88" s="194"/>
      <c r="AV88" s="194"/>
      <c r="AW88" s="195"/>
      <c r="AX88" s="225">
        <f t="shared" si="46"/>
        <v>0</v>
      </c>
      <c r="AY88" s="221">
        <f t="shared" si="47"/>
        <v>0</v>
      </c>
    </row>
    <row r="89" spans="2:51" ht="20.100000000000001" customHeight="1" thickBot="1">
      <c r="B89" s="222"/>
      <c r="C89" s="188" t="s">
        <v>838</v>
      </c>
      <c r="D89" s="208"/>
      <c r="E89" s="209"/>
      <c r="F89" s="209"/>
      <c r="G89" s="209"/>
      <c r="H89" s="209"/>
      <c r="I89" s="209"/>
      <c r="J89" s="209"/>
      <c r="K89" s="209"/>
      <c r="L89" s="209"/>
      <c r="M89" s="210"/>
      <c r="N89" s="225">
        <f t="shared" si="40"/>
        <v>0</v>
      </c>
      <c r="O89" s="221">
        <f t="shared" si="41"/>
        <v>0</v>
      </c>
      <c r="P89" s="208"/>
      <c r="Q89" s="209"/>
      <c r="R89" s="209"/>
      <c r="S89" s="209"/>
      <c r="T89" s="209"/>
      <c r="U89" s="209"/>
      <c r="V89" s="209"/>
      <c r="W89" s="209"/>
      <c r="X89" s="209"/>
      <c r="Y89" s="210"/>
      <c r="Z89" s="225">
        <f t="shared" si="42"/>
        <v>0</v>
      </c>
      <c r="AA89" s="221">
        <f t="shared" si="43"/>
        <v>0</v>
      </c>
      <c r="AB89" s="208"/>
      <c r="AC89" s="209"/>
      <c r="AD89" s="209"/>
      <c r="AE89" s="209"/>
      <c r="AF89" s="209"/>
      <c r="AG89" s="209"/>
      <c r="AH89" s="209"/>
      <c r="AI89" s="209"/>
      <c r="AJ89" s="209"/>
      <c r="AK89" s="210"/>
      <c r="AL89" s="225">
        <f t="shared" si="44"/>
        <v>0</v>
      </c>
      <c r="AM89" s="221">
        <f t="shared" si="45"/>
        <v>0</v>
      </c>
      <c r="AN89" s="208"/>
      <c r="AO89" s="209"/>
      <c r="AP89" s="209"/>
      <c r="AQ89" s="209"/>
      <c r="AR89" s="209"/>
      <c r="AS89" s="209"/>
      <c r="AT89" s="209"/>
      <c r="AU89" s="209"/>
      <c r="AV89" s="209"/>
      <c r="AW89" s="210"/>
      <c r="AX89" s="225">
        <f t="shared" si="46"/>
        <v>0</v>
      </c>
      <c r="AY89" s="221">
        <f t="shared" si="47"/>
        <v>0</v>
      </c>
    </row>
    <row r="90" spans="2:51" ht="20.100000000000001" customHeight="1" thickBot="1">
      <c r="B90" s="213"/>
      <c r="C90" s="201" t="s">
        <v>733</v>
      </c>
      <c r="D90" s="214">
        <f t="shared" ref="D90:M90" si="52">SUM(D78:D89)</f>
        <v>0</v>
      </c>
      <c r="E90" s="214">
        <f t="shared" si="52"/>
        <v>0</v>
      </c>
      <c r="F90" s="214">
        <f t="shared" si="52"/>
        <v>0</v>
      </c>
      <c r="G90" s="214">
        <f t="shared" si="52"/>
        <v>0</v>
      </c>
      <c r="H90" s="214">
        <f t="shared" si="52"/>
        <v>0</v>
      </c>
      <c r="I90" s="214">
        <f t="shared" si="52"/>
        <v>0</v>
      </c>
      <c r="J90" s="214">
        <f t="shared" si="52"/>
        <v>0</v>
      </c>
      <c r="K90" s="214">
        <f t="shared" si="52"/>
        <v>0</v>
      </c>
      <c r="L90" s="214">
        <f t="shared" si="52"/>
        <v>0</v>
      </c>
      <c r="M90" s="231">
        <f t="shared" si="52"/>
        <v>0</v>
      </c>
      <c r="N90" s="227">
        <f t="shared" si="40"/>
        <v>0</v>
      </c>
      <c r="O90" s="215">
        <f t="shared" si="41"/>
        <v>0</v>
      </c>
      <c r="P90" s="214">
        <f t="shared" ref="P90:Y90" si="53">SUM(P78:P89)</f>
        <v>0</v>
      </c>
      <c r="Q90" s="214">
        <f t="shared" si="53"/>
        <v>0</v>
      </c>
      <c r="R90" s="214">
        <f t="shared" si="53"/>
        <v>0</v>
      </c>
      <c r="S90" s="214">
        <f t="shared" si="53"/>
        <v>0</v>
      </c>
      <c r="T90" s="214">
        <f t="shared" si="53"/>
        <v>0</v>
      </c>
      <c r="U90" s="214">
        <f t="shared" si="53"/>
        <v>0</v>
      </c>
      <c r="V90" s="214">
        <f t="shared" si="53"/>
        <v>0</v>
      </c>
      <c r="W90" s="214">
        <f t="shared" si="53"/>
        <v>0</v>
      </c>
      <c r="X90" s="214">
        <f t="shared" si="53"/>
        <v>0</v>
      </c>
      <c r="Y90" s="231">
        <f t="shared" si="53"/>
        <v>0</v>
      </c>
      <c r="Z90" s="227">
        <f t="shared" si="42"/>
        <v>0</v>
      </c>
      <c r="AA90" s="215">
        <f t="shared" si="43"/>
        <v>0</v>
      </c>
      <c r="AB90" s="214">
        <f t="shared" ref="AB90:AK90" si="54">SUM(AB78:AB89)</f>
        <v>0</v>
      </c>
      <c r="AC90" s="214">
        <f t="shared" si="54"/>
        <v>0</v>
      </c>
      <c r="AD90" s="214">
        <f t="shared" si="54"/>
        <v>0</v>
      </c>
      <c r="AE90" s="214">
        <f t="shared" si="54"/>
        <v>0</v>
      </c>
      <c r="AF90" s="214">
        <f t="shared" si="54"/>
        <v>0</v>
      </c>
      <c r="AG90" s="214">
        <f t="shared" si="54"/>
        <v>0</v>
      </c>
      <c r="AH90" s="214">
        <f t="shared" si="54"/>
        <v>0</v>
      </c>
      <c r="AI90" s="214">
        <f t="shared" si="54"/>
        <v>0</v>
      </c>
      <c r="AJ90" s="214">
        <f t="shared" si="54"/>
        <v>0</v>
      </c>
      <c r="AK90" s="231">
        <f t="shared" si="54"/>
        <v>0</v>
      </c>
      <c r="AL90" s="227">
        <f t="shared" si="44"/>
        <v>0</v>
      </c>
      <c r="AM90" s="215">
        <f t="shared" si="45"/>
        <v>0</v>
      </c>
      <c r="AN90" s="214">
        <f t="shared" ref="AN90:AW90" si="55">SUM(AN78:AN89)</f>
        <v>0</v>
      </c>
      <c r="AO90" s="214">
        <f t="shared" si="55"/>
        <v>0</v>
      </c>
      <c r="AP90" s="214">
        <f t="shared" si="55"/>
        <v>0</v>
      </c>
      <c r="AQ90" s="214">
        <f t="shared" si="55"/>
        <v>0</v>
      </c>
      <c r="AR90" s="214">
        <f t="shared" si="55"/>
        <v>0</v>
      </c>
      <c r="AS90" s="214">
        <f t="shared" si="55"/>
        <v>0</v>
      </c>
      <c r="AT90" s="214">
        <f t="shared" si="55"/>
        <v>0</v>
      </c>
      <c r="AU90" s="214">
        <f t="shared" si="55"/>
        <v>0</v>
      </c>
      <c r="AV90" s="214">
        <f t="shared" si="55"/>
        <v>0</v>
      </c>
      <c r="AW90" s="231">
        <f t="shared" si="55"/>
        <v>0</v>
      </c>
      <c r="AX90" s="227">
        <f t="shared" si="46"/>
        <v>0</v>
      </c>
      <c r="AY90" s="215">
        <f t="shared" si="47"/>
        <v>0</v>
      </c>
    </row>
    <row r="91" spans="2:51" ht="20.100000000000001" customHeight="1">
      <c r="B91" s="220" t="s">
        <v>734</v>
      </c>
      <c r="C91" s="188" t="s">
        <v>735</v>
      </c>
      <c r="D91" s="191"/>
      <c r="E91" s="192"/>
      <c r="F91" s="192"/>
      <c r="G91" s="192"/>
      <c r="H91" s="192"/>
      <c r="I91" s="192"/>
      <c r="J91" s="192"/>
      <c r="K91" s="192"/>
      <c r="L91" s="192"/>
      <c r="M91" s="197"/>
      <c r="N91" s="225">
        <f t="shared" si="40"/>
        <v>0</v>
      </c>
      <c r="O91" s="221">
        <f t="shared" si="41"/>
        <v>0</v>
      </c>
      <c r="P91" s="191"/>
      <c r="Q91" s="192"/>
      <c r="R91" s="192"/>
      <c r="S91" s="192"/>
      <c r="T91" s="192"/>
      <c r="U91" s="192"/>
      <c r="V91" s="192"/>
      <c r="W91" s="192"/>
      <c r="X91" s="192"/>
      <c r="Y91" s="197"/>
      <c r="Z91" s="225">
        <f t="shared" si="42"/>
        <v>0</v>
      </c>
      <c r="AA91" s="221">
        <f t="shared" si="43"/>
        <v>0</v>
      </c>
      <c r="AB91" s="191"/>
      <c r="AC91" s="192"/>
      <c r="AD91" s="192"/>
      <c r="AE91" s="192"/>
      <c r="AF91" s="192"/>
      <c r="AG91" s="192"/>
      <c r="AH91" s="192"/>
      <c r="AI91" s="192"/>
      <c r="AJ91" s="192"/>
      <c r="AK91" s="197"/>
      <c r="AL91" s="225">
        <f t="shared" si="44"/>
        <v>0</v>
      </c>
      <c r="AM91" s="221">
        <f t="shared" si="45"/>
        <v>0</v>
      </c>
      <c r="AN91" s="191"/>
      <c r="AO91" s="192"/>
      <c r="AP91" s="192"/>
      <c r="AQ91" s="192"/>
      <c r="AR91" s="192"/>
      <c r="AS91" s="192"/>
      <c r="AT91" s="192"/>
      <c r="AU91" s="192"/>
      <c r="AV91" s="192"/>
      <c r="AW91" s="197"/>
      <c r="AX91" s="225">
        <f t="shared" si="46"/>
        <v>0</v>
      </c>
      <c r="AY91" s="221">
        <f t="shared" si="47"/>
        <v>0</v>
      </c>
    </row>
    <row r="92" spans="2:51" ht="20.100000000000001" customHeight="1">
      <c r="B92" s="222" t="s">
        <v>736</v>
      </c>
      <c r="C92" s="188" t="s">
        <v>737</v>
      </c>
      <c r="D92" s="193"/>
      <c r="E92" s="194"/>
      <c r="F92" s="194"/>
      <c r="G92" s="194"/>
      <c r="H92" s="194"/>
      <c r="I92" s="194"/>
      <c r="J92" s="194"/>
      <c r="K92" s="194"/>
      <c r="L92" s="194"/>
      <c r="M92" s="195"/>
      <c r="N92" s="225">
        <f t="shared" si="40"/>
        <v>0</v>
      </c>
      <c r="O92" s="221">
        <f t="shared" si="41"/>
        <v>0</v>
      </c>
      <c r="P92" s="193"/>
      <c r="Q92" s="194"/>
      <c r="R92" s="194"/>
      <c r="S92" s="194"/>
      <c r="T92" s="194"/>
      <c r="U92" s="194"/>
      <c r="V92" s="194"/>
      <c r="W92" s="194"/>
      <c r="X92" s="194"/>
      <c r="Y92" s="195"/>
      <c r="Z92" s="225">
        <f t="shared" si="42"/>
        <v>0</v>
      </c>
      <c r="AA92" s="221">
        <f t="shared" si="43"/>
        <v>0</v>
      </c>
      <c r="AB92" s="193"/>
      <c r="AC92" s="194"/>
      <c r="AD92" s="194"/>
      <c r="AE92" s="194"/>
      <c r="AF92" s="194"/>
      <c r="AG92" s="194"/>
      <c r="AH92" s="194"/>
      <c r="AI92" s="194"/>
      <c r="AJ92" s="194"/>
      <c r="AK92" s="195"/>
      <c r="AL92" s="225">
        <f t="shared" si="44"/>
        <v>0</v>
      </c>
      <c r="AM92" s="221">
        <f t="shared" si="45"/>
        <v>0</v>
      </c>
      <c r="AN92" s="193"/>
      <c r="AO92" s="194"/>
      <c r="AP92" s="194"/>
      <c r="AQ92" s="194"/>
      <c r="AR92" s="194"/>
      <c r="AS92" s="194"/>
      <c r="AT92" s="194"/>
      <c r="AU92" s="194"/>
      <c r="AV92" s="194"/>
      <c r="AW92" s="195"/>
      <c r="AX92" s="225">
        <f t="shared" si="46"/>
        <v>0</v>
      </c>
      <c r="AY92" s="221">
        <f t="shared" si="47"/>
        <v>0</v>
      </c>
    </row>
    <row r="93" spans="2:51" ht="20.100000000000001" customHeight="1">
      <c r="B93" s="220" t="s">
        <v>738</v>
      </c>
      <c r="C93" s="188" t="s">
        <v>739</v>
      </c>
      <c r="D93" s="193"/>
      <c r="E93" s="194"/>
      <c r="F93" s="194"/>
      <c r="G93" s="194"/>
      <c r="H93" s="194"/>
      <c r="I93" s="194"/>
      <c r="J93" s="194"/>
      <c r="K93" s="194"/>
      <c r="L93" s="194"/>
      <c r="M93" s="195"/>
      <c r="N93" s="225">
        <f t="shared" si="40"/>
        <v>0</v>
      </c>
      <c r="O93" s="221">
        <f t="shared" si="41"/>
        <v>0</v>
      </c>
      <c r="P93" s="193"/>
      <c r="Q93" s="194"/>
      <c r="R93" s="194"/>
      <c r="S93" s="194"/>
      <c r="T93" s="194"/>
      <c r="U93" s="194"/>
      <c r="V93" s="194"/>
      <c r="W93" s="194"/>
      <c r="X93" s="194"/>
      <c r="Y93" s="195"/>
      <c r="Z93" s="225">
        <f t="shared" si="42"/>
        <v>0</v>
      </c>
      <c r="AA93" s="221">
        <f t="shared" si="43"/>
        <v>0</v>
      </c>
      <c r="AB93" s="193"/>
      <c r="AC93" s="194"/>
      <c r="AD93" s="194"/>
      <c r="AE93" s="194"/>
      <c r="AF93" s="194"/>
      <c r="AG93" s="194"/>
      <c r="AH93" s="194"/>
      <c r="AI93" s="194"/>
      <c r="AJ93" s="194"/>
      <c r="AK93" s="195"/>
      <c r="AL93" s="225">
        <f t="shared" si="44"/>
        <v>0</v>
      </c>
      <c r="AM93" s="221">
        <f t="shared" si="45"/>
        <v>0</v>
      </c>
      <c r="AN93" s="193"/>
      <c r="AO93" s="194"/>
      <c r="AP93" s="194"/>
      <c r="AQ93" s="194"/>
      <c r="AR93" s="194"/>
      <c r="AS93" s="194"/>
      <c r="AT93" s="194"/>
      <c r="AU93" s="194"/>
      <c r="AV93" s="194"/>
      <c r="AW93" s="195"/>
      <c r="AX93" s="225">
        <f t="shared" si="46"/>
        <v>0</v>
      </c>
      <c r="AY93" s="221">
        <f t="shared" si="47"/>
        <v>0</v>
      </c>
    </row>
    <row r="94" spans="2:51" ht="20.100000000000001" customHeight="1">
      <c r="B94" s="222" t="s">
        <v>740</v>
      </c>
      <c r="C94" s="188" t="s">
        <v>741</v>
      </c>
      <c r="D94" s="193"/>
      <c r="E94" s="194"/>
      <c r="F94" s="194"/>
      <c r="G94" s="194"/>
      <c r="H94" s="194"/>
      <c r="I94" s="194"/>
      <c r="J94" s="194"/>
      <c r="K94" s="194"/>
      <c r="L94" s="194"/>
      <c r="M94" s="195"/>
      <c r="N94" s="225">
        <f t="shared" si="40"/>
        <v>0</v>
      </c>
      <c r="O94" s="221">
        <f t="shared" si="41"/>
        <v>0</v>
      </c>
      <c r="P94" s="193"/>
      <c r="Q94" s="194"/>
      <c r="R94" s="194"/>
      <c r="S94" s="194"/>
      <c r="T94" s="194"/>
      <c r="U94" s="194"/>
      <c r="V94" s="194"/>
      <c r="W94" s="194"/>
      <c r="X94" s="194"/>
      <c r="Y94" s="195"/>
      <c r="Z94" s="225">
        <f t="shared" si="42"/>
        <v>0</v>
      </c>
      <c r="AA94" s="221">
        <f t="shared" si="43"/>
        <v>0</v>
      </c>
      <c r="AB94" s="193"/>
      <c r="AC94" s="194"/>
      <c r="AD94" s="194"/>
      <c r="AE94" s="194"/>
      <c r="AF94" s="194"/>
      <c r="AG94" s="194"/>
      <c r="AH94" s="194"/>
      <c r="AI94" s="194"/>
      <c r="AJ94" s="194"/>
      <c r="AK94" s="195"/>
      <c r="AL94" s="225">
        <f t="shared" si="44"/>
        <v>0</v>
      </c>
      <c r="AM94" s="221">
        <f t="shared" si="45"/>
        <v>0</v>
      </c>
      <c r="AN94" s="193"/>
      <c r="AO94" s="194"/>
      <c r="AP94" s="194"/>
      <c r="AQ94" s="194"/>
      <c r="AR94" s="194"/>
      <c r="AS94" s="194"/>
      <c r="AT94" s="194"/>
      <c r="AU94" s="194"/>
      <c r="AV94" s="194"/>
      <c r="AW94" s="195"/>
      <c r="AX94" s="225">
        <f t="shared" si="46"/>
        <v>0</v>
      </c>
      <c r="AY94" s="221">
        <f t="shared" si="47"/>
        <v>0</v>
      </c>
    </row>
    <row r="95" spans="2:51" ht="20.100000000000001" customHeight="1">
      <c r="B95" s="220" t="s">
        <v>742</v>
      </c>
      <c r="C95" s="188" t="s">
        <v>743</v>
      </c>
      <c r="D95" s="193"/>
      <c r="E95" s="194"/>
      <c r="F95" s="194"/>
      <c r="G95" s="194"/>
      <c r="H95" s="194"/>
      <c r="I95" s="194"/>
      <c r="J95" s="194"/>
      <c r="K95" s="194"/>
      <c r="L95" s="194"/>
      <c r="M95" s="195"/>
      <c r="N95" s="225">
        <f t="shared" si="40"/>
        <v>0</v>
      </c>
      <c r="O95" s="221">
        <f t="shared" si="41"/>
        <v>0</v>
      </c>
      <c r="P95" s="193"/>
      <c r="Q95" s="194"/>
      <c r="R95" s="194"/>
      <c r="S95" s="194"/>
      <c r="T95" s="194"/>
      <c r="U95" s="194"/>
      <c r="V95" s="194"/>
      <c r="W95" s="194"/>
      <c r="X95" s="194"/>
      <c r="Y95" s="195"/>
      <c r="Z95" s="225">
        <f t="shared" si="42"/>
        <v>0</v>
      </c>
      <c r="AA95" s="221">
        <f t="shared" si="43"/>
        <v>0</v>
      </c>
      <c r="AB95" s="193"/>
      <c r="AC95" s="194"/>
      <c r="AD95" s="194"/>
      <c r="AE95" s="194"/>
      <c r="AF95" s="194"/>
      <c r="AG95" s="194"/>
      <c r="AH95" s="194"/>
      <c r="AI95" s="194"/>
      <c r="AJ95" s="194"/>
      <c r="AK95" s="195"/>
      <c r="AL95" s="225">
        <f t="shared" si="44"/>
        <v>0</v>
      </c>
      <c r="AM95" s="221">
        <f t="shared" si="45"/>
        <v>0</v>
      </c>
      <c r="AN95" s="193"/>
      <c r="AO95" s="194"/>
      <c r="AP95" s="194"/>
      <c r="AQ95" s="194"/>
      <c r="AR95" s="194"/>
      <c r="AS95" s="194"/>
      <c r="AT95" s="194"/>
      <c r="AU95" s="194"/>
      <c r="AV95" s="194"/>
      <c r="AW95" s="195"/>
      <c r="AX95" s="225">
        <f t="shared" si="46"/>
        <v>0</v>
      </c>
      <c r="AY95" s="221">
        <f t="shared" si="47"/>
        <v>0</v>
      </c>
    </row>
    <row r="96" spans="2:51" ht="20.100000000000001" customHeight="1">
      <c r="B96" s="220" t="s">
        <v>744</v>
      </c>
      <c r="C96" s="188" t="s">
        <v>745</v>
      </c>
      <c r="D96" s="193"/>
      <c r="E96" s="194"/>
      <c r="F96" s="194"/>
      <c r="G96" s="194"/>
      <c r="H96" s="194"/>
      <c r="I96" s="194"/>
      <c r="J96" s="194"/>
      <c r="K96" s="194"/>
      <c r="L96" s="194"/>
      <c r="M96" s="195"/>
      <c r="N96" s="225">
        <f t="shared" si="40"/>
        <v>0</v>
      </c>
      <c r="O96" s="221">
        <f t="shared" si="41"/>
        <v>0</v>
      </c>
      <c r="P96" s="193"/>
      <c r="Q96" s="194"/>
      <c r="R96" s="194"/>
      <c r="S96" s="194"/>
      <c r="T96" s="194"/>
      <c r="U96" s="194"/>
      <c r="V96" s="194"/>
      <c r="W96" s="194"/>
      <c r="X96" s="194"/>
      <c r="Y96" s="195"/>
      <c r="Z96" s="225">
        <f t="shared" si="42"/>
        <v>0</v>
      </c>
      <c r="AA96" s="221">
        <f t="shared" si="43"/>
        <v>0</v>
      </c>
      <c r="AB96" s="193"/>
      <c r="AC96" s="194"/>
      <c r="AD96" s="194"/>
      <c r="AE96" s="194"/>
      <c r="AF96" s="194"/>
      <c r="AG96" s="194"/>
      <c r="AH96" s="194"/>
      <c r="AI96" s="194"/>
      <c r="AJ96" s="194"/>
      <c r="AK96" s="195"/>
      <c r="AL96" s="225">
        <f t="shared" si="44"/>
        <v>0</v>
      </c>
      <c r="AM96" s="221">
        <f t="shared" si="45"/>
        <v>0</v>
      </c>
      <c r="AN96" s="193"/>
      <c r="AO96" s="194"/>
      <c r="AP96" s="194"/>
      <c r="AQ96" s="194"/>
      <c r="AR96" s="194"/>
      <c r="AS96" s="194"/>
      <c r="AT96" s="194"/>
      <c r="AU96" s="194"/>
      <c r="AV96" s="194"/>
      <c r="AW96" s="195"/>
      <c r="AX96" s="225">
        <f t="shared" si="46"/>
        <v>0</v>
      </c>
      <c r="AY96" s="221">
        <f t="shared" si="47"/>
        <v>0</v>
      </c>
    </row>
    <row r="97" spans="2:51" ht="20.100000000000001" customHeight="1">
      <c r="B97" s="220" t="s">
        <v>746</v>
      </c>
      <c r="C97" s="188" t="s">
        <v>747</v>
      </c>
      <c r="D97" s="193"/>
      <c r="E97" s="194"/>
      <c r="F97" s="194"/>
      <c r="G97" s="194"/>
      <c r="H97" s="194"/>
      <c r="I97" s="194"/>
      <c r="J97" s="194"/>
      <c r="K97" s="194"/>
      <c r="L97" s="194"/>
      <c r="M97" s="195"/>
      <c r="N97" s="225">
        <f t="shared" si="40"/>
        <v>0</v>
      </c>
      <c r="O97" s="221">
        <f t="shared" si="41"/>
        <v>0</v>
      </c>
      <c r="P97" s="193"/>
      <c r="Q97" s="194"/>
      <c r="R97" s="194"/>
      <c r="S97" s="194"/>
      <c r="T97" s="194"/>
      <c r="U97" s="194"/>
      <c r="V97" s="194"/>
      <c r="W97" s="194"/>
      <c r="X97" s="194"/>
      <c r="Y97" s="195"/>
      <c r="Z97" s="225">
        <f t="shared" si="42"/>
        <v>0</v>
      </c>
      <c r="AA97" s="221">
        <f t="shared" si="43"/>
        <v>0</v>
      </c>
      <c r="AB97" s="193"/>
      <c r="AC97" s="194"/>
      <c r="AD97" s="194"/>
      <c r="AE97" s="194"/>
      <c r="AF97" s="194"/>
      <c r="AG97" s="194"/>
      <c r="AH97" s="194"/>
      <c r="AI97" s="194"/>
      <c r="AJ97" s="194"/>
      <c r="AK97" s="195"/>
      <c r="AL97" s="225">
        <f t="shared" si="44"/>
        <v>0</v>
      </c>
      <c r="AM97" s="221">
        <f t="shared" si="45"/>
        <v>0</v>
      </c>
      <c r="AN97" s="193"/>
      <c r="AO97" s="194"/>
      <c r="AP97" s="194"/>
      <c r="AQ97" s="194"/>
      <c r="AR97" s="194"/>
      <c r="AS97" s="194"/>
      <c r="AT97" s="194"/>
      <c r="AU97" s="194"/>
      <c r="AV97" s="194"/>
      <c r="AW97" s="195"/>
      <c r="AX97" s="225">
        <f t="shared" si="46"/>
        <v>0</v>
      </c>
      <c r="AY97" s="221">
        <f t="shared" si="47"/>
        <v>0</v>
      </c>
    </row>
    <row r="98" spans="2:51" ht="20.100000000000001" customHeight="1" thickBot="1">
      <c r="B98" s="220"/>
      <c r="C98" s="188" t="s">
        <v>838</v>
      </c>
      <c r="D98" s="208"/>
      <c r="E98" s="209"/>
      <c r="F98" s="209"/>
      <c r="G98" s="209"/>
      <c r="H98" s="209"/>
      <c r="I98" s="209"/>
      <c r="J98" s="209"/>
      <c r="K98" s="209"/>
      <c r="L98" s="209"/>
      <c r="M98" s="210"/>
      <c r="N98" s="225">
        <f t="shared" si="40"/>
        <v>0</v>
      </c>
      <c r="O98" s="221">
        <f t="shared" si="41"/>
        <v>0</v>
      </c>
      <c r="P98" s="208"/>
      <c r="Q98" s="209"/>
      <c r="R98" s="209"/>
      <c r="S98" s="209"/>
      <c r="T98" s="209"/>
      <c r="U98" s="209"/>
      <c r="V98" s="209"/>
      <c r="W98" s="209"/>
      <c r="X98" s="209"/>
      <c r="Y98" s="210"/>
      <c r="Z98" s="225">
        <f t="shared" si="42"/>
        <v>0</v>
      </c>
      <c r="AA98" s="221">
        <f t="shared" si="43"/>
        <v>0</v>
      </c>
      <c r="AB98" s="208"/>
      <c r="AC98" s="209"/>
      <c r="AD98" s="209"/>
      <c r="AE98" s="209"/>
      <c r="AF98" s="209"/>
      <c r="AG98" s="209"/>
      <c r="AH98" s="209"/>
      <c r="AI98" s="209"/>
      <c r="AJ98" s="209"/>
      <c r="AK98" s="210"/>
      <c r="AL98" s="225">
        <f t="shared" si="44"/>
        <v>0</v>
      </c>
      <c r="AM98" s="221">
        <f t="shared" si="45"/>
        <v>0</v>
      </c>
      <c r="AN98" s="208"/>
      <c r="AO98" s="209"/>
      <c r="AP98" s="209"/>
      <c r="AQ98" s="209"/>
      <c r="AR98" s="209"/>
      <c r="AS98" s="209"/>
      <c r="AT98" s="209"/>
      <c r="AU98" s="209"/>
      <c r="AV98" s="209"/>
      <c r="AW98" s="210"/>
      <c r="AX98" s="225">
        <f t="shared" si="46"/>
        <v>0</v>
      </c>
      <c r="AY98" s="221">
        <f t="shared" si="47"/>
        <v>0</v>
      </c>
    </row>
    <row r="99" spans="2:51" ht="20.100000000000001" customHeight="1" thickBot="1">
      <c r="B99" s="211"/>
      <c r="C99" s="201" t="s">
        <v>748</v>
      </c>
      <c r="D99" s="198">
        <f t="shared" ref="D99:M99" si="56">SUM(D91:D98)</f>
        <v>0</v>
      </c>
      <c r="E99" s="198">
        <f t="shared" si="56"/>
        <v>0</v>
      </c>
      <c r="F99" s="198">
        <f t="shared" si="56"/>
        <v>0</v>
      </c>
      <c r="G99" s="198">
        <f t="shared" si="56"/>
        <v>0</v>
      </c>
      <c r="H99" s="198">
        <f t="shared" si="56"/>
        <v>0</v>
      </c>
      <c r="I99" s="198">
        <f t="shared" si="56"/>
        <v>0</v>
      </c>
      <c r="J99" s="198">
        <f t="shared" si="56"/>
        <v>0</v>
      </c>
      <c r="K99" s="198">
        <f t="shared" si="56"/>
        <v>0</v>
      </c>
      <c r="L99" s="198">
        <f t="shared" si="56"/>
        <v>0</v>
      </c>
      <c r="M99" s="230">
        <f t="shared" si="56"/>
        <v>0</v>
      </c>
      <c r="N99" s="226">
        <f t="shared" si="40"/>
        <v>0</v>
      </c>
      <c r="O99" s="199">
        <f t="shared" si="41"/>
        <v>0</v>
      </c>
      <c r="P99" s="198">
        <f t="shared" ref="P99:Y99" si="57">SUM(P91:P98)</f>
        <v>0</v>
      </c>
      <c r="Q99" s="198">
        <f t="shared" si="57"/>
        <v>0</v>
      </c>
      <c r="R99" s="198">
        <f t="shared" si="57"/>
        <v>0</v>
      </c>
      <c r="S99" s="198">
        <f t="shared" si="57"/>
        <v>0</v>
      </c>
      <c r="T99" s="198">
        <f t="shared" si="57"/>
        <v>0</v>
      </c>
      <c r="U99" s="198">
        <f t="shared" si="57"/>
        <v>0</v>
      </c>
      <c r="V99" s="198">
        <f t="shared" si="57"/>
        <v>0</v>
      </c>
      <c r="W99" s="198">
        <f t="shared" si="57"/>
        <v>0</v>
      </c>
      <c r="X99" s="198">
        <f t="shared" si="57"/>
        <v>0</v>
      </c>
      <c r="Y99" s="230">
        <f t="shared" si="57"/>
        <v>0</v>
      </c>
      <c r="Z99" s="226">
        <f t="shared" si="42"/>
        <v>0</v>
      </c>
      <c r="AA99" s="199">
        <f t="shared" si="43"/>
        <v>0</v>
      </c>
      <c r="AB99" s="198">
        <f t="shared" ref="AB99:AK99" si="58">SUM(AB91:AB98)</f>
        <v>0</v>
      </c>
      <c r="AC99" s="198">
        <f t="shared" si="58"/>
        <v>0</v>
      </c>
      <c r="AD99" s="198">
        <f t="shared" si="58"/>
        <v>0</v>
      </c>
      <c r="AE99" s="198">
        <f t="shared" si="58"/>
        <v>0</v>
      </c>
      <c r="AF99" s="198">
        <f t="shared" si="58"/>
        <v>0</v>
      </c>
      <c r="AG99" s="198">
        <f t="shared" si="58"/>
        <v>0</v>
      </c>
      <c r="AH99" s="198">
        <f t="shared" si="58"/>
        <v>0</v>
      </c>
      <c r="AI99" s="198">
        <f t="shared" si="58"/>
        <v>0</v>
      </c>
      <c r="AJ99" s="198">
        <f t="shared" si="58"/>
        <v>0</v>
      </c>
      <c r="AK99" s="230">
        <f t="shared" si="58"/>
        <v>0</v>
      </c>
      <c r="AL99" s="226">
        <f t="shared" si="44"/>
        <v>0</v>
      </c>
      <c r="AM99" s="199">
        <f t="shared" si="45"/>
        <v>0</v>
      </c>
      <c r="AN99" s="198">
        <f t="shared" ref="AN99:AW99" si="59">SUM(AN91:AN98)</f>
        <v>0</v>
      </c>
      <c r="AO99" s="198">
        <f t="shared" si="59"/>
        <v>0</v>
      </c>
      <c r="AP99" s="198">
        <f t="shared" si="59"/>
        <v>0</v>
      </c>
      <c r="AQ99" s="198">
        <f t="shared" si="59"/>
        <v>0</v>
      </c>
      <c r="AR99" s="198">
        <f t="shared" si="59"/>
        <v>0</v>
      </c>
      <c r="AS99" s="198">
        <f t="shared" si="59"/>
        <v>0</v>
      </c>
      <c r="AT99" s="198">
        <f t="shared" si="59"/>
        <v>0</v>
      </c>
      <c r="AU99" s="198">
        <f t="shared" si="59"/>
        <v>0</v>
      </c>
      <c r="AV99" s="198">
        <f t="shared" si="59"/>
        <v>0</v>
      </c>
      <c r="AW99" s="230">
        <f t="shared" si="59"/>
        <v>0</v>
      </c>
      <c r="AX99" s="226">
        <f t="shared" si="46"/>
        <v>0</v>
      </c>
      <c r="AY99" s="199">
        <f t="shared" si="47"/>
        <v>0</v>
      </c>
    </row>
    <row r="100" spans="2:51" ht="20.100000000000001" customHeight="1">
      <c r="B100" s="220" t="s">
        <v>749</v>
      </c>
      <c r="C100" s="188" t="s">
        <v>750</v>
      </c>
      <c r="D100" s="191"/>
      <c r="E100" s="192"/>
      <c r="F100" s="192"/>
      <c r="G100" s="192"/>
      <c r="H100" s="192"/>
      <c r="I100" s="192"/>
      <c r="J100" s="192"/>
      <c r="K100" s="192"/>
      <c r="L100" s="192"/>
      <c r="M100" s="197"/>
      <c r="N100" s="225">
        <f t="shared" si="40"/>
        <v>0</v>
      </c>
      <c r="O100" s="221">
        <f t="shared" si="41"/>
        <v>0</v>
      </c>
      <c r="P100" s="191"/>
      <c r="Q100" s="192"/>
      <c r="R100" s="192"/>
      <c r="S100" s="192"/>
      <c r="T100" s="192"/>
      <c r="U100" s="192"/>
      <c r="V100" s="192"/>
      <c r="W100" s="192"/>
      <c r="X100" s="192"/>
      <c r="Y100" s="197"/>
      <c r="Z100" s="225">
        <f t="shared" si="42"/>
        <v>0</v>
      </c>
      <c r="AA100" s="221">
        <f t="shared" si="43"/>
        <v>0</v>
      </c>
      <c r="AB100" s="191"/>
      <c r="AC100" s="192"/>
      <c r="AD100" s="192"/>
      <c r="AE100" s="192"/>
      <c r="AF100" s="192"/>
      <c r="AG100" s="192"/>
      <c r="AH100" s="192"/>
      <c r="AI100" s="192"/>
      <c r="AJ100" s="192"/>
      <c r="AK100" s="197"/>
      <c r="AL100" s="225">
        <f t="shared" si="44"/>
        <v>0</v>
      </c>
      <c r="AM100" s="221">
        <f t="shared" si="45"/>
        <v>0</v>
      </c>
      <c r="AN100" s="191"/>
      <c r="AO100" s="192"/>
      <c r="AP100" s="192"/>
      <c r="AQ100" s="192"/>
      <c r="AR100" s="192"/>
      <c r="AS100" s="192"/>
      <c r="AT100" s="192"/>
      <c r="AU100" s="192"/>
      <c r="AV100" s="192"/>
      <c r="AW100" s="197"/>
      <c r="AX100" s="225">
        <f t="shared" si="46"/>
        <v>0</v>
      </c>
      <c r="AY100" s="221">
        <f t="shared" si="47"/>
        <v>0</v>
      </c>
    </row>
    <row r="101" spans="2:51" ht="20.100000000000001" customHeight="1">
      <c r="B101" s="222" t="s">
        <v>290</v>
      </c>
      <c r="C101" s="188" t="s">
        <v>751</v>
      </c>
      <c r="D101" s="193"/>
      <c r="E101" s="194"/>
      <c r="F101" s="194"/>
      <c r="G101" s="194"/>
      <c r="H101" s="194"/>
      <c r="I101" s="194"/>
      <c r="J101" s="194"/>
      <c r="K101" s="194"/>
      <c r="L101" s="194"/>
      <c r="M101" s="195"/>
      <c r="N101" s="225">
        <f t="shared" si="40"/>
        <v>0</v>
      </c>
      <c r="O101" s="221">
        <f t="shared" si="41"/>
        <v>0</v>
      </c>
      <c r="P101" s="193"/>
      <c r="Q101" s="194"/>
      <c r="R101" s="194"/>
      <c r="S101" s="194"/>
      <c r="T101" s="194"/>
      <c r="U101" s="194"/>
      <c r="V101" s="194"/>
      <c r="W101" s="194"/>
      <c r="X101" s="194"/>
      <c r="Y101" s="195"/>
      <c r="Z101" s="225">
        <f t="shared" si="42"/>
        <v>0</v>
      </c>
      <c r="AA101" s="221">
        <f t="shared" si="43"/>
        <v>0</v>
      </c>
      <c r="AB101" s="193"/>
      <c r="AC101" s="194"/>
      <c r="AD101" s="194"/>
      <c r="AE101" s="194"/>
      <c r="AF101" s="194"/>
      <c r="AG101" s="194"/>
      <c r="AH101" s="194"/>
      <c r="AI101" s="194"/>
      <c r="AJ101" s="194"/>
      <c r="AK101" s="195"/>
      <c r="AL101" s="225">
        <f t="shared" si="44"/>
        <v>0</v>
      </c>
      <c r="AM101" s="221">
        <f t="shared" si="45"/>
        <v>0</v>
      </c>
      <c r="AN101" s="193"/>
      <c r="AO101" s="194"/>
      <c r="AP101" s="194"/>
      <c r="AQ101" s="194"/>
      <c r="AR101" s="194"/>
      <c r="AS101" s="194"/>
      <c r="AT101" s="194"/>
      <c r="AU101" s="194"/>
      <c r="AV101" s="194"/>
      <c r="AW101" s="195"/>
      <c r="AX101" s="225">
        <f t="shared" si="46"/>
        <v>0</v>
      </c>
      <c r="AY101" s="221">
        <f t="shared" si="47"/>
        <v>0</v>
      </c>
    </row>
    <row r="102" spans="2:51" ht="20.100000000000001" customHeight="1">
      <c r="B102" s="220" t="s">
        <v>752</v>
      </c>
      <c r="C102" s="188" t="s">
        <v>753</v>
      </c>
      <c r="D102" s="193"/>
      <c r="E102" s="194"/>
      <c r="F102" s="194"/>
      <c r="G102" s="194"/>
      <c r="H102" s="194"/>
      <c r="I102" s="194"/>
      <c r="J102" s="194"/>
      <c r="K102" s="194"/>
      <c r="L102" s="194"/>
      <c r="M102" s="195"/>
      <c r="N102" s="225">
        <f t="shared" si="40"/>
        <v>0</v>
      </c>
      <c r="O102" s="221">
        <f t="shared" si="41"/>
        <v>0</v>
      </c>
      <c r="P102" s="193"/>
      <c r="Q102" s="194"/>
      <c r="R102" s="194"/>
      <c r="S102" s="194"/>
      <c r="T102" s="194"/>
      <c r="U102" s="194"/>
      <c r="V102" s="194"/>
      <c r="W102" s="194"/>
      <c r="X102" s="194"/>
      <c r="Y102" s="195"/>
      <c r="Z102" s="225">
        <f t="shared" si="42"/>
        <v>0</v>
      </c>
      <c r="AA102" s="221">
        <f t="shared" si="43"/>
        <v>0</v>
      </c>
      <c r="AB102" s="193"/>
      <c r="AC102" s="194"/>
      <c r="AD102" s="194"/>
      <c r="AE102" s="194"/>
      <c r="AF102" s="194"/>
      <c r="AG102" s="194"/>
      <c r="AH102" s="194"/>
      <c r="AI102" s="194"/>
      <c r="AJ102" s="194"/>
      <c r="AK102" s="195"/>
      <c r="AL102" s="225">
        <f t="shared" si="44"/>
        <v>0</v>
      </c>
      <c r="AM102" s="221">
        <f t="shared" si="45"/>
        <v>0</v>
      </c>
      <c r="AN102" s="193"/>
      <c r="AO102" s="194"/>
      <c r="AP102" s="194"/>
      <c r="AQ102" s="194"/>
      <c r="AR102" s="194"/>
      <c r="AS102" s="194"/>
      <c r="AT102" s="194"/>
      <c r="AU102" s="194"/>
      <c r="AV102" s="194"/>
      <c r="AW102" s="195"/>
      <c r="AX102" s="225">
        <f t="shared" si="46"/>
        <v>0</v>
      </c>
      <c r="AY102" s="221">
        <f t="shared" si="47"/>
        <v>0</v>
      </c>
    </row>
    <row r="103" spans="2:51" ht="20.100000000000001" customHeight="1" thickBot="1">
      <c r="B103" s="220" t="s">
        <v>754</v>
      </c>
      <c r="C103" s="188" t="s">
        <v>755</v>
      </c>
      <c r="D103" s="208"/>
      <c r="E103" s="209"/>
      <c r="F103" s="209"/>
      <c r="G103" s="209"/>
      <c r="H103" s="209"/>
      <c r="I103" s="209"/>
      <c r="J103" s="209"/>
      <c r="K103" s="209"/>
      <c r="L103" s="209"/>
      <c r="M103" s="210"/>
      <c r="N103" s="225">
        <f t="shared" ref="N103:N116" si="60">D103+F103+H103+J103+L103</f>
        <v>0</v>
      </c>
      <c r="O103" s="221">
        <f t="shared" ref="O103:O116" si="61">E103+G103+I103+K103+M103</f>
        <v>0</v>
      </c>
      <c r="P103" s="208"/>
      <c r="Q103" s="209"/>
      <c r="R103" s="209"/>
      <c r="S103" s="209"/>
      <c r="T103" s="209"/>
      <c r="U103" s="209"/>
      <c r="V103" s="209"/>
      <c r="W103" s="209"/>
      <c r="X103" s="209"/>
      <c r="Y103" s="210"/>
      <c r="Z103" s="225">
        <f t="shared" ref="Z103:Z116" si="62">P103+R103+T103+V103+X103</f>
        <v>0</v>
      </c>
      <c r="AA103" s="221">
        <f t="shared" ref="AA103:AA116" si="63">Q103+S103+U103+W103+Y103</f>
        <v>0</v>
      </c>
      <c r="AB103" s="208"/>
      <c r="AC103" s="209"/>
      <c r="AD103" s="209"/>
      <c r="AE103" s="209"/>
      <c r="AF103" s="209"/>
      <c r="AG103" s="209"/>
      <c r="AH103" s="209"/>
      <c r="AI103" s="209"/>
      <c r="AJ103" s="209"/>
      <c r="AK103" s="210"/>
      <c r="AL103" s="225">
        <f t="shared" ref="AL103:AL116" si="64">AB103+AD103+AF103+AH103+AJ103</f>
        <v>0</v>
      </c>
      <c r="AM103" s="221">
        <f t="shared" ref="AM103:AM116" si="65">AC103+AE103+AG103+AI103+AK103</f>
        <v>0</v>
      </c>
      <c r="AN103" s="208"/>
      <c r="AO103" s="209"/>
      <c r="AP103" s="209"/>
      <c r="AQ103" s="209"/>
      <c r="AR103" s="209"/>
      <c r="AS103" s="209"/>
      <c r="AT103" s="209"/>
      <c r="AU103" s="209"/>
      <c r="AV103" s="209"/>
      <c r="AW103" s="210"/>
      <c r="AX103" s="225">
        <f t="shared" ref="AX103:AX116" si="66">AN103+AP103+AR103+AT103+AV103</f>
        <v>0</v>
      </c>
      <c r="AY103" s="221">
        <f t="shared" ref="AY103:AY116" si="67">AO103+AQ103+AS103+AU103+AW103</f>
        <v>0</v>
      </c>
    </row>
    <row r="104" spans="2:51" ht="20.100000000000001" customHeight="1" thickBot="1">
      <c r="B104" s="211"/>
      <c r="C104" s="201" t="s">
        <v>756</v>
      </c>
      <c r="D104" s="198">
        <f t="shared" ref="D104:M104" si="68">SUM(D100:D103)</f>
        <v>0</v>
      </c>
      <c r="E104" s="198">
        <f t="shared" si="68"/>
        <v>0</v>
      </c>
      <c r="F104" s="198">
        <f t="shared" si="68"/>
        <v>0</v>
      </c>
      <c r="G104" s="198">
        <f t="shared" si="68"/>
        <v>0</v>
      </c>
      <c r="H104" s="198">
        <f t="shared" si="68"/>
        <v>0</v>
      </c>
      <c r="I104" s="198">
        <f t="shared" si="68"/>
        <v>0</v>
      </c>
      <c r="J104" s="198">
        <f t="shared" si="68"/>
        <v>0</v>
      </c>
      <c r="K104" s="198">
        <f t="shared" si="68"/>
        <v>0</v>
      </c>
      <c r="L104" s="198">
        <f t="shared" si="68"/>
        <v>0</v>
      </c>
      <c r="M104" s="230">
        <f t="shared" si="68"/>
        <v>0</v>
      </c>
      <c r="N104" s="226">
        <f t="shared" si="60"/>
        <v>0</v>
      </c>
      <c r="O104" s="199">
        <f t="shared" si="61"/>
        <v>0</v>
      </c>
      <c r="P104" s="198">
        <f t="shared" ref="P104:Y104" si="69">SUM(P100:P103)</f>
        <v>0</v>
      </c>
      <c r="Q104" s="198">
        <f t="shared" si="69"/>
        <v>0</v>
      </c>
      <c r="R104" s="198">
        <f t="shared" si="69"/>
        <v>0</v>
      </c>
      <c r="S104" s="198">
        <f t="shared" si="69"/>
        <v>0</v>
      </c>
      <c r="T104" s="198">
        <f t="shared" si="69"/>
        <v>0</v>
      </c>
      <c r="U104" s="198">
        <f t="shared" si="69"/>
        <v>0</v>
      </c>
      <c r="V104" s="198">
        <f t="shared" si="69"/>
        <v>0</v>
      </c>
      <c r="W104" s="198">
        <f t="shared" si="69"/>
        <v>0</v>
      </c>
      <c r="X104" s="198">
        <f t="shared" si="69"/>
        <v>0</v>
      </c>
      <c r="Y104" s="230">
        <f t="shared" si="69"/>
        <v>0</v>
      </c>
      <c r="Z104" s="226">
        <f t="shared" si="62"/>
        <v>0</v>
      </c>
      <c r="AA104" s="199">
        <f t="shared" si="63"/>
        <v>0</v>
      </c>
      <c r="AB104" s="198">
        <f t="shared" ref="AB104:AK104" si="70">SUM(AB100:AB103)</f>
        <v>0</v>
      </c>
      <c r="AC104" s="198">
        <f t="shared" si="70"/>
        <v>0</v>
      </c>
      <c r="AD104" s="198">
        <f t="shared" si="70"/>
        <v>0</v>
      </c>
      <c r="AE104" s="198">
        <f t="shared" si="70"/>
        <v>0</v>
      </c>
      <c r="AF104" s="198">
        <f t="shared" si="70"/>
        <v>0</v>
      </c>
      <c r="AG104" s="198">
        <f t="shared" si="70"/>
        <v>0</v>
      </c>
      <c r="AH104" s="198">
        <f t="shared" si="70"/>
        <v>0</v>
      </c>
      <c r="AI104" s="198">
        <f t="shared" si="70"/>
        <v>0</v>
      </c>
      <c r="AJ104" s="198">
        <f t="shared" si="70"/>
        <v>0</v>
      </c>
      <c r="AK104" s="230">
        <f t="shared" si="70"/>
        <v>0</v>
      </c>
      <c r="AL104" s="226">
        <f t="shared" si="64"/>
        <v>0</v>
      </c>
      <c r="AM104" s="199">
        <f t="shared" si="65"/>
        <v>0</v>
      </c>
      <c r="AN104" s="198">
        <f t="shared" ref="AN104:AW104" si="71">SUM(AN100:AN103)</f>
        <v>0</v>
      </c>
      <c r="AO104" s="198">
        <f t="shared" si="71"/>
        <v>0</v>
      </c>
      <c r="AP104" s="198">
        <f t="shared" si="71"/>
        <v>0</v>
      </c>
      <c r="AQ104" s="198">
        <f t="shared" si="71"/>
        <v>0</v>
      </c>
      <c r="AR104" s="198">
        <f t="shared" si="71"/>
        <v>0</v>
      </c>
      <c r="AS104" s="198">
        <f t="shared" si="71"/>
        <v>0</v>
      </c>
      <c r="AT104" s="198">
        <f t="shared" si="71"/>
        <v>0</v>
      </c>
      <c r="AU104" s="198">
        <f t="shared" si="71"/>
        <v>0</v>
      </c>
      <c r="AV104" s="198">
        <f t="shared" si="71"/>
        <v>0</v>
      </c>
      <c r="AW104" s="230">
        <f t="shared" si="71"/>
        <v>0</v>
      </c>
      <c r="AX104" s="226">
        <f t="shared" si="66"/>
        <v>0</v>
      </c>
      <c r="AY104" s="199">
        <f t="shared" si="67"/>
        <v>0</v>
      </c>
    </row>
    <row r="105" spans="2:51" ht="20.100000000000001" customHeight="1">
      <c r="B105" s="222" t="s">
        <v>757</v>
      </c>
      <c r="C105" s="188" t="s">
        <v>758</v>
      </c>
      <c r="D105" s="191"/>
      <c r="E105" s="192"/>
      <c r="F105" s="192"/>
      <c r="G105" s="192"/>
      <c r="H105" s="192"/>
      <c r="I105" s="192"/>
      <c r="J105" s="192"/>
      <c r="K105" s="192"/>
      <c r="L105" s="192"/>
      <c r="M105" s="197"/>
      <c r="N105" s="225">
        <f t="shared" si="60"/>
        <v>0</v>
      </c>
      <c r="O105" s="221">
        <f t="shared" si="61"/>
        <v>0</v>
      </c>
      <c r="P105" s="191"/>
      <c r="Q105" s="192"/>
      <c r="R105" s="192"/>
      <c r="S105" s="192"/>
      <c r="T105" s="192"/>
      <c r="U105" s="192"/>
      <c r="V105" s="192"/>
      <c r="W105" s="192"/>
      <c r="X105" s="192"/>
      <c r="Y105" s="197"/>
      <c r="Z105" s="225">
        <f t="shared" si="62"/>
        <v>0</v>
      </c>
      <c r="AA105" s="221">
        <f t="shared" si="63"/>
        <v>0</v>
      </c>
      <c r="AB105" s="191"/>
      <c r="AC105" s="192"/>
      <c r="AD105" s="192"/>
      <c r="AE105" s="192"/>
      <c r="AF105" s="192"/>
      <c r="AG105" s="192"/>
      <c r="AH105" s="192"/>
      <c r="AI105" s="192"/>
      <c r="AJ105" s="192"/>
      <c r="AK105" s="197"/>
      <c r="AL105" s="225">
        <f t="shared" si="64"/>
        <v>0</v>
      </c>
      <c r="AM105" s="221">
        <f t="shared" si="65"/>
        <v>0</v>
      </c>
      <c r="AN105" s="191"/>
      <c r="AO105" s="192"/>
      <c r="AP105" s="192"/>
      <c r="AQ105" s="192"/>
      <c r="AR105" s="192"/>
      <c r="AS105" s="192"/>
      <c r="AT105" s="192"/>
      <c r="AU105" s="192"/>
      <c r="AV105" s="192"/>
      <c r="AW105" s="197"/>
      <c r="AX105" s="225">
        <f t="shared" si="66"/>
        <v>0</v>
      </c>
      <c r="AY105" s="221">
        <f t="shared" si="67"/>
        <v>0</v>
      </c>
    </row>
    <row r="106" spans="2:51" ht="20.100000000000001" customHeight="1">
      <c r="B106" s="220" t="s">
        <v>759</v>
      </c>
      <c r="C106" s="188" t="s">
        <v>760</v>
      </c>
      <c r="D106" s="193"/>
      <c r="E106" s="194"/>
      <c r="F106" s="194"/>
      <c r="G106" s="194"/>
      <c r="H106" s="194"/>
      <c r="I106" s="194"/>
      <c r="J106" s="194"/>
      <c r="K106" s="194"/>
      <c r="L106" s="194"/>
      <c r="M106" s="195"/>
      <c r="N106" s="225">
        <f t="shared" si="60"/>
        <v>0</v>
      </c>
      <c r="O106" s="221">
        <f t="shared" si="61"/>
        <v>0</v>
      </c>
      <c r="P106" s="193"/>
      <c r="Q106" s="194"/>
      <c r="R106" s="194"/>
      <c r="S106" s="194"/>
      <c r="T106" s="194"/>
      <c r="U106" s="194"/>
      <c r="V106" s="194"/>
      <c r="W106" s="194"/>
      <c r="X106" s="194"/>
      <c r="Y106" s="195"/>
      <c r="Z106" s="225">
        <f t="shared" si="62"/>
        <v>0</v>
      </c>
      <c r="AA106" s="221">
        <f t="shared" si="63"/>
        <v>0</v>
      </c>
      <c r="AB106" s="193"/>
      <c r="AC106" s="194"/>
      <c r="AD106" s="194"/>
      <c r="AE106" s="194"/>
      <c r="AF106" s="194"/>
      <c r="AG106" s="194"/>
      <c r="AH106" s="194"/>
      <c r="AI106" s="194"/>
      <c r="AJ106" s="194"/>
      <c r="AK106" s="195"/>
      <c r="AL106" s="225">
        <f t="shared" si="64"/>
        <v>0</v>
      </c>
      <c r="AM106" s="221">
        <f t="shared" si="65"/>
        <v>0</v>
      </c>
      <c r="AN106" s="193"/>
      <c r="AO106" s="194"/>
      <c r="AP106" s="194"/>
      <c r="AQ106" s="194"/>
      <c r="AR106" s="194"/>
      <c r="AS106" s="194"/>
      <c r="AT106" s="194"/>
      <c r="AU106" s="194"/>
      <c r="AV106" s="194"/>
      <c r="AW106" s="195"/>
      <c r="AX106" s="225">
        <f t="shared" si="66"/>
        <v>0</v>
      </c>
      <c r="AY106" s="221">
        <f t="shared" si="67"/>
        <v>0</v>
      </c>
    </row>
    <row r="107" spans="2:51" ht="20.100000000000001" customHeight="1">
      <c r="B107" s="220" t="s">
        <v>761</v>
      </c>
      <c r="C107" s="188" t="s">
        <v>762</v>
      </c>
      <c r="D107" s="193"/>
      <c r="E107" s="194"/>
      <c r="F107" s="194"/>
      <c r="G107" s="194"/>
      <c r="H107" s="194"/>
      <c r="I107" s="194"/>
      <c r="J107" s="194"/>
      <c r="K107" s="194"/>
      <c r="L107" s="194"/>
      <c r="M107" s="195"/>
      <c r="N107" s="225">
        <f t="shared" si="60"/>
        <v>0</v>
      </c>
      <c r="O107" s="221">
        <f t="shared" si="61"/>
        <v>0</v>
      </c>
      <c r="P107" s="193"/>
      <c r="Q107" s="194"/>
      <c r="R107" s="194"/>
      <c r="S107" s="194"/>
      <c r="T107" s="194"/>
      <c r="U107" s="194"/>
      <c r="V107" s="194"/>
      <c r="W107" s="194"/>
      <c r="X107" s="194"/>
      <c r="Y107" s="195"/>
      <c r="Z107" s="225">
        <f t="shared" si="62"/>
        <v>0</v>
      </c>
      <c r="AA107" s="221">
        <f t="shared" si="63"/>
        <v>0</v>
      </c>
      <c r="AB107" s="193"/>
      <c r="AC107" s="194"/>
      <c r="AD107" s="194"/>
      <c r="AE107" s="194"/>
      <c r="AF107" s="194"/>
      <c r="AG107" s="194"/>
      <c r="AH107" s="194"/>
      <c r="AI107" s="194"/>
      <c r="AJ107" s="194"/>
      <c r="AK107" s="195"/>
      <c r="AL107" s="225">
        <f t="shared" si="64"/>
        <v>0</v>
      </c>
      <c r="AM107" s="221">
        <f t="shared" si="65"/>
        <v>0</v>
      </c>
      <c r="AN107" s="193"/>
      <c r="AO107" s="194"/>
      <c r="AP107" s="194"/>
      <c r="AQ107" s="194"/>
      <c r="AR107" s="194"/>
      <c r="AS107" s="194"/>
      <c r="AT107" s="194"/>
      <c r="AU107" s="194"/>
      <c r="AV107" s="194"/>
      <c r="AW107" s="195"/>
      <c r="AX107" s="225">
        <f t="shared" si="66"/>
        <v>0</v>
      </c>
      <c r="AY107" s="221">
        <f t="shared" si="67"/>
        <v>0</v>
      </c>
    </row>
    <row r="108" spans="2:51" ht="20.100000000000001" customHeight="1">
      <c r="B108" s="222" t="s">
        <v>763</v>
      </c>
      <c r="C108" s="188" t="s">
        <v>764</v>
      </c>
      <c r="D108" s="193"/>
      <c r="E108" s="194"/>
      <c r="F108" s="194"/>
      <c r="G108" s="194"/>
      <c r="H108" s="194"/>
      <c r="I108" s="194"/>
      <c r="J108" s="194"/>
      <c r="K108" s="194"/>
      <c r="L108" s="194"/>
      <c r="M108" s="195"/>
      <c r="N108" s="225">
        <f t="shared" si="60"/>
        <v>0</v>
      </c>
      <c r="O108" s="221">
        <f t="shared" si="61"/>
        <v>0</v>
      </c>
      <c r="P108" s="193"/>
      <c r="Q108" s="194"/>
      <c r="R108" s="194"/>
      <c r="S108" s="194"/>
      <c r="T108" s="194"/>
      <c r="U108" s="194"/>
      <c r="V108" s="194"/>
      <c r="W108" s="194"/>
      <c r="X108" s="194"/>
      <c r="Y108" s="195"/>
      <c r="Z108" s="225">
        <f t="shared" si="62"/>
        <v>0</v>
      </c>
      <c r="AA108" s="221">
        <f t="shared" si="63"/>
        <v>0</v>
      </c>
      <c r="AB108" s="193"/>
      <c r="AC108" s="194"/>
      <c r="AD108" s="194"/>
      <c r="AE108" s="194"/>
      <c r="AF108" s="194"/>
      <c r="AG108" s="194"/>
      <c r="AH108" s="194"/>
      <c r="AI108" s="194"/>
      <c r="AJ108" s="194"/>
      <c r="AK108" s="195"/>
      <c r="AL108" s="225">
        <f t="shared" si="64"/>
        <v>0</v>
      </c>
      <c r="AM108" s="221">
        <f t="shared" si="65"/>
        <v>0</v>
      </c>
      <c r="AN108" s="193"/>
      <c r="AO108" s="194"/>
      <c r="AP108" s="194"/>
      <c r="AQ108" s="194"/>
      <c r="AR108" s="194"/>
      <c r="AS108" s="194"/>
      <c r="AT108" s="194"/>
      <c r="AU108" s="194"/>
      <c r="AV108" s="194"/>
      <c r="AW108" s="195"/>
      <c r="AX108" s="225">
        <f t="shared" si="66"/>
        <v>0</v>
      </c>
      <c r="AY108" s="221">
        <f t="shared" si="67"/>
        <v>0</v>
      </c>
    </row>
    <row r="109" spans="2:51" ht="20.100000000000001" customHeight="1">
      <c r="B109" s="220" t="s">
        <v>765</v>
      </c>
      <c r="C109" s="188" t="s">
        <v>766</v>
      </c>
      <c r="D109" s="193"/>
      <c r="E109" s="194"/>
      <c r="F109" s="194"/>
      <c r="G109" s="194"/>
      <c r="H109" s="194"/>
      <c r="I109" s="194"/>
      <c r="J109" s="194"/>
      <c r="K109" s="194"/>
      <c r="L109" s="194"/>
      <c r="M109" s="195"/>
      <c r="N109" s="225">
        <f t="shared" si="60"/>
        <v>0</v>
      </c>
      <c r="O109" s="221">
        <f t="shared" si="61"/>
        <v>0</v>
      </c>
      <c r="P109" s="193"/>
      <c r="Q109" s="194"/>
      <c r="R109" s="194"/>
      <c r="S109" s="194"/>
      <c r="T109" s="194"/>
      <c r="U109" s="194"/>
      <c r="V109" s="194"/>
      <c r="W109" s="194"/>
      <c r="X109" s="194"/>
      <c r="Y109" s="195"/>
      <c r="Z109" s="225">
        <f t="shared" si="62"/>
        <v>0</v>
      </c>
      <c r="AA109" s="221">
        <f t="shared" si="63"/>
        <v>0</v>
      </c>
      <c r="AB109" s="193"/>
      <c r="AC109" s="194"/>
      <c r="AD109" s="194"/>
      <c r="AE109" s="194"/>
      <c r="AF109" s="194"/>
      <c r="AG109" s="194"/>
      <c r="AH109" s="194"/>
      <c r="AI109" s="194"/>
      <c r="AJ109" s="194"/>
      <c r="AK109" s="195"/>
      <c r="AL109" s="225">
        <f t="shared" si="64"/>
        <v>0</v>
      </c>
      <c r="AM109" s="221">
        <f t="shared" si="65"/>
        <v>0</v>
      </c>
      <c r="AN109" s="193"/>
      <c r="AO109" s="194"/>
      <c r="AP109" s="194"/>
      <c r="AQ109" s="194"/>
      <c r="AR109" s="194"/>
      <c r="AS109" s="194"/>
      <c r="AT109" s="194"/>
      <c r="AU109" s="194"/>
      <c r="AV109" s="194"/>
      <c r="AW109" s="195"/>
      <c r="AX109" s="225">
        <f t="shared" si="66"/>
        <v>0</v>
      </c>
      <c r="AY109" s="221">
        <f t="shared" si="67"/>
        <v>0</v>
      </c>
    </row>
    <row r="110" spans="2:51" ht="20.100000000000001" customHeight="1">
      <c r="B110" s="222" t="s">
        <v>330</v>
      </c>
      <c r="C110" s="188" t="s">
        <v>767</v>
      </c>
      <c r="D110" s="193"/>
      <c r="E110" s="194"/>
      <c r="F110" s="194"/>
      <c r="G110" s="194"/>
      <c r="H110" s="194"/>
      <c r="I110" s="194"/>
      <c r="J110" s="194"/>
      <c r="K110" s="194"/>
      <c r="L110" s="194"/>
      <c r="M110" s="195"/>
      <c r="N110" s="225">
        <f t="shared" si="60"/>
        <v>0</v>
      </c>
      <c r="O110" s="221">
        <f t="shared" si="61"/>
        <v>0</v>
      </c>
      <c r="P110" s="193"/>
      <c r="Q110" s="194"/>
      <c r="R110" s="194"/>
      <c r="S110" s="194"/>
      <c r="T110" s="194"/>
      <c r="U110" s="194"/>
      <c r="V110" s="194"/>
      <c r="W110" s="194"/>
      <c r="X110" s="194"/>
      <c r="Y110" s="195"/>
      <c r="Z110" s="225">
        <f t="shared" si="62"/>
        <v>0</v>
      </c>
      <c r="AA110" s="221">
        <f t="shared" si="63"/>
        <v>0</v>
      </c>
      <c r="AB110" s="193"/>
      <c r="AC110" s="194"/>
      <c r="AD110" s="194"/>
      <c r="AE110" s="194"/>
      <c r="AF110" s="194"/>
      <c r="AG110" s="194"/>
      <c r="AH110" s="194"/>
      <c r="AI110" s="194"/>
      <c r="AJ110" s="194"/>
      <c r="AK110" s="195"/>
      <c r="AL110" s="225">
        <f t="shared" si="64"/>
        <v>0</v>
      </c>
      <c r="AM110" s="221">
        <f t="shared" si="65"/>
        <v>0</v>
      </c>
      <c r="AN110" s="193"/>
      <c r="AO110" s="194"/>
      <c r="AP110" s="194"/>
      <c r="AQ110" s="194"/>
      <c r="AR110" s="194"/>
      <c r="AS110" s="194"/>
      <c r="AT110" s="194"/>
      <c r="AU110" s="194"/>
      <c r="AV110" s="194"/>
      <c r="AW110" s="195"/>
      <c r="AX110" s="225">
        <f t="shared" si="66"/>
        <v>0</v>
      </c>
      <c r="AY110" s="221">
        <f t="shared" si="67"/>
        <v>0</v>
      </c>
    </row>
    <row r="111" spans="2:51" ht="20.100000000000001" customHeight="1">
      <c r="B111" s="222" t="s">
        <v>768</v>
      </c>
      <c r="C111" s="188" t="s">
        <v>769</v>
      </c>
      <c r="D111" s="193"/>
      <c r="E111" s="194"/>
      <c r="F111" s="194"/>
      <c r="G111" s="194"/>
      <c r="H111" s="194"/>
      <c r="I111" s="194"/>
      <c r="J111" s="194"/>
      <c r="K111" s="194"/>
      <c r="L111" s="194"/>
      <c r="M111" s="195"/>
      <c r="N111" s="225">
        <f t="shared" si="60"/>
        <v>0</v>
      </c>
      <c r="O111" s="221">
        <f t="shared" si="61"/>
        <v>0</v>
      </c>
      <c r="P111" s="193"/>
      <c r="Q111" s="194"/>
      <c r="R111" s="194"/>
      <c r="S111" s="194"/>
      <c r="T111" s="194"/>
      <c r="U111" s="194"/>
      <c r="V111" s="194"/>
      <c r="W111" s="194"/>
      <c r="X111" s="194"/>
      <c r="Y111" s="195"/>
      <c r="Z111" s="225">
        <f t="shared" si="62"/>
        <v>0</v>
      </c>
      <c r="AA111" s="221">
        <f t="shared" si="63"/>
        <v>0</v>
      </c>
      <c r="AB111" s="193"/>
      <c r="AC111" s="194"/>
      <c r="AD111" s="194"/>
      <c r="AE111" s="194"/>
      <c r="AF111" s="194"/>
      <c r="AG111" s="194"/>
      <c r="AH111" s="194"/>
      <c r="AI111" s="194"/>
      <c r="AJ111" s="194"/>
      <c r="AK111" s="195"/>
      <c r="AL111" s="225">
        <f t="shared" si="64"/>
        <v>0</v>
      </c>
      <c r="AM111" s="221">
        <f t="shared" si="65"/>
        <v>0</v>
      </c>
      <c r="AN111" s="193"/>
      <c r="AO111" s="194"/>
      <c r="AP111" s="194"/>
      <c r="AQ111" s="194"/>
      <c r="AR111" s="194"/>
      <c r="AS111" s="194"/>
      <c r="AT111" s="194"/>
      <c r="AU111" s="194"/>
      <c r="AV111" s="194"/>
      <c r="AW111" s="195"/>
      <c r="AX111" s="225">
        <f t="shared" si="66"/>
        <v>0</v>
      </c>
      <c r="AY111" s="221">
        <f t="shared" si="67"/>
        <v>0</v>
      </c>
    </row>
    <row r="112" spans="2:51" ht="20.100000000000001" customHeight="1">
      <c r="B112" s="222" t="s">
        <v>770</v>
      </c>
      <c r="C112" s="188" t="s">
        <v>771</v>
      </c>
      <c r="D112" s="193"/>
      <c r="E112" s="194"/>
      <c r="F112" s="194"/>
      <c r="G112" s="194"/>
      <c r="H112" s="194"/>
      <c r="I112" s="194"/>
      <c r="J112" s="194"/>
      <c r="K112" s="194"/>
      <c r="L112" s="194"/>
      <c r="M112" s="195"/>
      <c r="N112" s="225">
        <f t="shared" si="60"/>
        <v>0</v>
      </c>
      <c r="O112" s="221">
        <f t="shared" si="61"/>
        <v>0</v>
      </c>
      <c r="P112" s="193"/>
      <c r="Q112" s="194"/>
      <c r="R112" s="194"/>
      <c r="S112" s="194"/>
      <c r="T112" s="194"/>
      <c r="U112" s="194"/>
      <c r="V112" s="194"/>
      <c r="W112" s="194"/>
      <c r="X112" s="194"/>
      <c r="Y112" s="195"/>
      <c r="Z112" s="225">
        <f t="shared" si="62"/>
        <v>0</v>
      </c>
      <c r="AA112" s="221">
        <f t="shared" si="63"/>
        <v>0</v>
      </c>
      <c r="AB112" s="193"/>
      <c r="AC112" s="194"/>
      <c r="AD112" s="194"/>
      <c r="AE112" s="194"/>
      <c r="AF112" s="194"/>
      <c r="AG112" s="194"/>
      <c r="AH112" s="194"/>
      <c r="AI112" s="194"/>
      <c r="AJ112" s="194"/>
      <c r="AK112" s="195"/>
      <c r="AL112" s="225">
        <f t="shared" si="64"/>
        <v>0</v>
      </c>
      <c r="AM112" s="221">
        <f t="shared" si="65"/>
        <v>0</v>
      </c>
      <c r="AN112" s="193"/>
      <c r="AO112" s="194"/>
      <c r="AP112" s="194"/>
      <c r="AQ112" s="194"/>
      <c r="AR112" s="194"/>
      <c r="AS112" s="194"/>
      <c r="AT112" s="194"/>
      <c r="AU112" s="194"/>
      <c r="AV112" s="194"/>
      <c r="AW112" s="195"/>
      <c r="AX112" s="225">
        <f t="shared" si="66"/>
        <v>0</v>
      </c>
      <c r="AY112" s="221">
        <f t="shared" si="67"/>
        <v>0</v>
      </c>
    </row>
    <row r="113" spans="2:51" ht="20.100000000000001" customHeight="1">
      <c r="B113" s="220" t="s">
        <v>772</v>
      </c>
      <c r="C113" s="188" t="s">
        <v>773</v>
      </c>
      <c r="D113" s="193"/>
      <c r="E113" s="194"/>
      <c r="F113" s="194"/>
      <c r="G113" s="194"/>
      <c r="H113" s="194"/>
      <c r="I113" s="194"/>
      <c r="J113" s="194"/>
      <c r="K113" s="194"/>
      <c r="L113" s="194"/>
      <c r="M113" s="195"/>
      <c r="N113" s="225">
        <f t="shared" si="60"/>
        <v>0</v>
      </c>
      <c r="O113" s="221">
        <f t="shared" si="61"/>
        <v>0</v>
      </c>
      <c r="P113" s="193"/>
      <c r="Q113" s="194"/>
      <c r="R113" s="194"/>
      <c r="S113" s="194"/>
      <c r="T113" s="194"/>
      <c r="U113" s="194"/>
      <c r="V113" s="194"/>
      <c r="W113" s="194"/>
      <c r="X113" s="194"/>
      <c r="Y113" s="195"/>
      <c r="Z113" s="225">
        <f t="shared" si="62"/>
        <v>0</v>
      </c>
      <c r="AA113" s="221">
        <f t="shared" si="63"/>
        <v>0</v>
      </c>
      <c r="AB113" s="193"/>
      <c r="AC113" s="194"/>
      <c r="AD113" s="194"/>
      <c r="AE113" s="194"/>
      <c r="AF113" s="194"/>
      <c r="AG113" s="194"/>
      <c r="AH113" s="194"/>
      <c r="AI113" s="194"/>
      <c r="AJ113" s="194"/>
      <c r="AK113" s="195"/>
      <c r="AL113" s="225">
        <f t="shared" si="64"/>
        <v>0</v>
      </c>
      <c r="AM113" s="221">
        <f t="shared" si="65"/>
        <v>0</v>
      </c>
      <c r="AN113" s="193"/>
      <c r="AO113" s="194"/>
      <c r="AP113" s="194"/>
      <c r="AQ113" s="194"/>
      <c r="AR113" s="194"/>
      <c r="AS113" s="194"/>
      <c r="AT113" s="194"/>
      <c r="AU113" s="194"/>
      <c r="AV113" s="194"/>
      <c r="AW113" s="195"/>
      <c r="AX113" s="225">
        <f t="shared" si="66"/>
        <v>0</v>
      </c>
      <c r="AY113" s="221">
        <f t="shared" si="67"/>
        <v>0</v>
      </c>
    </row>
    <row r="114" spans="2:51" ht="20.100000000000001" customHeight="1">
      <c r="B114" s="220" t="s">
        <v>774</v>
      </c>
      <c r="C114" s="188" t="s">
        <v>775</v>
      </c>
      <c r="D114" s="193"/>
      <c r="E114" s="194"/>
      <c r="F114" s="194"/>
      <c r="G114" s="194"/>
      <c r="H114" s="194"/>
      <c r="I114" s="194"/>
      <c r="J114" s="194"/>
      <c r="K114" s="194"/>
      <c r="L114" s="194"/>
      <c r="M114" s="195"/>
      <c r="N114" s="225">
        <f t="shared" si="60"/>
        <v>0</v>
      </c>
      <c r="O114" s="221">
        <f t="shared" si="61"/>
        <v>0</v>
      </c>
      <c r="P114" s="193"/>
      <c r="Q114" s="194"/>
      <c r="R114" s="194"/>
      <c r="S114" s="194"/>
      <c r="T114" s="194"/>
      <c r="U114" s="194"/>
      <c r="V114" s="194"/>
      <c r="W114" s="194"/>
      <c r="X114" s="194"/>
      <c r="Y114" s="195"/>
      <c r="Z114" s="225">
        <f t="shared" si="62"/>
        <v>0</v>
      </c>
      <c r="AA114" s="221">
        <f t="shared" si="63"/>
        <v>0</v>
      </c>
      <c r="AB114" s="193"/>
      <c r="AC114" s="194"/>
      <c r="AD114" s="194"/>
      <c r="AE114" s="194"/>
      <c r="AF114" s="194"/>
      <c r="AG114" s="194"/>
      <c r="AH114" s="194"/>
      <c r="AI114" s="194"/>
      <c r="AJ114" s="194"/>
      <c r="AK114" s="195"/>
      <c r="AL114" s="225">
        <f t="shared" si="64"/>
        <v>0</v>
      </c>
      <c r="AM114" s="221">
        <f t="shared" si="65"/>
        <v>0</v>
      </c>
      <c r="AN114" s="193"/>
      <c r="AO114" s="194"/>
      <c r="AP114" s="194"/>
      <c r="AQ114" s="194"/>
      <c r="AR114" s="194"/>
      <c r="AS114" s="194"/>
      <c r="AT114" s="194"/>
      <c r="AU114" s="194"/>
      <c r="AV114" s="194"/>
      <c r="AW114" s="195"/>
      <c r="AX114" s="225">
        <f t="shared" si="66"/>
        <v>0</v>
      </c>
      <c r="AY114" s="221">
        <f t="shared" si="67"/>
        <v>0</v>
      </c>
    </row>
    <row r="115" spans="2:51" ht="20.100000000000001" customHeight="1">
      <c r="B115" s="220" t="s">
        <v>776</v>
      </c>
      <c r="C115" s="188" t="s">
        <v>777</v>
      </c>
      <c r="D115" s="193"/>
      <c r="E115" s="194"/>
      <c r="F115" s="194"/>
      <c r="G115" s="194"/>
      <c r="H115" s="194"/>
      <c r="I115" s="194"/>
      <c r="J115" s="194"/>
      <c r="K115" s="194"/>
      <c r="L115" s="194"/>
      <c r="M115" s="195"/>
      <c r="N115" s="225">
        <f t="shared" si="60"/>
        <v>0</v>
      </c>
      <c r="O115" s="221">
        <f t="shared" si="61"/>
        <v>0</v>
      </c>
      <c r="P115" s="193"/>
      <c r="Q115" s="194"/>
      <c r="R115" s="194"/>
      <c r="S115" s="194"/>
      <c r="T115" s="194"/>
      <c r="U115" s="194"/>
      <c r="V115" s="194"/>
      <c r="W115" s="194"/>
      <c r="X115" s="194"/>
      <c r="Y115" s="195"/>
      <c r="Z115" s="225">
        <f t="shared" si="62"/>
        <v>0</v>
      </c>
      <c r="AA115" s="221">
        <f t="shared" si="63"/>
        <v>0</v>
      </c>
      <c r="AB115" s="193"/>
      <c r="AC115" s="194"/>
      <c r="AD115" s="194"/>
      <c r="AE115" s="194"/>
      <c r="AF115" s="194"/>
      <c r="AG115" s="194"/>
      <c r="AH115" s="194"/>
      <c r="AI115" s="194"/>
      <c r="AJ115" s="194"/>
      <c r="AK115" s="195"/>
      <c r="AL115" s="225">
        <f t="shared" si="64"/>
        <v>0</v>
      </c>
      <c r="AM115" s="221">
        <f t="shared" si="65"/>
        <v>0</v>
      </c>
      <c r="AN115" s="193"/>
      <c r="AO115" s="194"/>
      <c r="AP115" s="194"/>
      <c r="AQ115" s="194"/>
      <c r="AR115" s="194"/>
      <c r="AS115" s="194"/>
      <c r="AT115" s="194"/>
      <c r="AU115" s="194"/>
      <c r="AV115" s="194"/>
      <c r="AW115" s="195"/>
      <c r="AX115" s="225">
        <f t="shared" si="66"/>
        <v>0</v>
      </c>
      <c r="AY115" s="221">
        <f t="shared" si="67"/>
        <v>0</v>
      </c>
    </row>
    <row r="116" spans="2:51" ht="20.100000000000001" customHeight="1">
      <c r="B116" s="220" t="s">
        <v>778</v>
      </c>
      <c r="C116" s="188" t="s">
        <v>779</v>
      </c>
      <c r="D116" s="208"/>
      <c r="E116" s="209"/>
      <c r="F116" s="209"/>
      <c r="G116" s="209"/>
      <c r="H116" s="209"/>
      <c r="I116" s="209"/>
      <c r="J116" s="209"/>
      <c r="K116" s="209"/>
      <c r="L116" s="209"/>
      <c r="M116" s="210"/>
      <c r="N116" s="225">
        <f t="shared" si="60"/>
        <v>0</v>
      </c>
      <c r="O116" s="221">
        <f t="shared" si="61"/>
        <v>0</v>
      </c>
      <c r="P116" s="208"/>
      <c r="Q116" s="209"/>
      <c r="R116" s="209"/>
      <c r="S116" s="209"/>
      <c r="T116" s="209"/>
      <c r="U116" s="209"/>
      <c r="V116" s="209"/>
      <c r="W116" s="209"/>
      <c r="X116" s="209"/>
      <c r="Y116" s="210"/>
      <c r="Z116" s="225">
        <f t="shared" si="62"/>
        <v>0</v>
      </c>
      <c r="AA116" s="221">
        <f t="shared" si="63"/>
        <v>0</v>
      </c>
      <c r="AB116" s="208"/>
      <c r="AC116" s="209"/>
      <c r="AD116" s="209"/>
      <c r="AE116" s="209"/>
      <c r="AF116" s="209"/>
      <c r="AG116" s="209"/>
      <c r="AH116" s="209"/>
      <c r="AI116" s="209"/>
      <c r="AJ116" s="209"/>
      <c r="AK116" s="210"/>
      <c r="AL116" s="225">
        <f t="shared" si="64"/>
        <v>0</v>
      </c>
      <c r="AM116" s="221">
        <f t="shared" si="65"/>
        <v>0</v>
      </c>
      <c r="AN116" s="208"/>
      <c r="AO116" s="209"/>
      <c r="AP116" s="209"/>
      <c r="AQ116" s="209"/>
      <c r="AR116" s="209"/>
      <c r="AS116" s="209"/>
      <c r="AT116" s="209"/>
      <c r="AU116" s="209"/>
      <c r="AV116" s="209"/>
      <c r="AW116" s="210"/>
      <c r="AX116" s="225">
        <f t="shared" si="66"/>
        <v>0</v>
      </c>
      <c r="AY116" s="221">
        <f t="shared" si="67"/>
        <v>0</v>
      </c>
    </row>
    <row r="117" spans="2:51" ht="20.100000000000001" customHeight="1" thickBot="1">
      <c r="B117" s="220"/>
      <c r="C117" s="188" t="s">
        <v>838</v>
      </c>
      <c r="D117" s="289"/>
      <c r="E117" s="288"/>
      <c r="F117" s="288"/>
      <c r="G117" s="288"/>
      <c r="H117" s="288"/>
      <c r="I117" s="288"/>
      <c r="J117" s="288"/>
      <c r="K117" s="288"/>
      <c r="L117" s="288"/>
      <c r="M117" s="287"/>
      <c r="N117" s="286"/>
      <c r="O117" s="285"/>
      <c r="P117" s="289"/>
      <c r="Q117" s="288"/>
      <c r="R117" s="288"/>
      <c r="S117" s="288"/>
      <c r="T117" s="288"/>
      <c r="U117" s="288"/>
      <c r="V117" s="288"/>
      <c r="W117" s="288"/>
      <c r="X117" s="288"/>
      <c r="Y117" s="287"/>
      <c r="Z117" s="286"/>
      <c r="AA117" s="285"/>
      <c r="AB117" s="289"/>
      <c r="AC117" s="288"/>
      <c r="AD117" s="288"/>
      <c r="AE117" s="288"/>
      <c r="AF117" s="288"/>
      <c r="AG117" s="288"/>
      <c r="AH117" s="288"/>
      <c r="AI117" s="288"/>
      <c r="AJ117" s="288"/>
      <c r="AK117" s="287"/>
      <c r="AL117" s="286"/>
      <c r="AM117" s="285"/>
      <c r="AN117" s="289"/>
      <c r="AO117" s="288"/>
      <c r="AP117" s="288"/>
      <c r="AQ117" s="288"/>
      <c r="AR117" s="288"/>
      <c r="AS117" s="288"/>
      <c r="AT117" s="288"/>
      <c r="AU117" s="288"/>
      <c r="AV117" s="288"/>
      <c r="AW117" s="287"/>
      <c r="AX117" s="286"/>
      <c r="AY117" s="285"/>
    </row>
    <row r="118" spans="2:51" ht="20.100000000000001" customHeight="1" thickBot="1">
      <c r="B118" s="211"/>
      <c r="C118" s="201" t="s">
        <v>780</v>
      </c>
      <c r="D118" s="198">
        <f t="shared" ref="D118:M118" si="72">SUM(D105:D117)</f>
        <v>0</v>
      </c>
      <c r="E118" s="198">
        <f t="shared" si="72"/>
        <v>0</v>
      </c>
      <c r="F118" s="198">
        <f t="shared" si="72"/>
        <v>0</v>
      </c>
      <c r="G118" s="198">
        <f t="shared" si="72"/>
        <v>0</v>
      </c>
      <c r="H118" s="198">
        <f t="shared" si="72"/>
        <v>0</v>
      </c>
      <c r="I118" s="198">
        <f t="shared" si="72"/>
        <v>0</v>
      </c>
      <c r="J118" s="198">
        <f t="shared" si="72"/>
        <v>0</v>
      </c>
      <c r="K118" s="198">
        <f t="shared" si="72"/>
        <v>0</v>
      </c>
      <c r="L118" s="198">
        <f t="shared" si="72"/>
        <v>0</v>
      </c>
      <c r="M118" s="198">
        <f t="shared" si="72"/>
        <v>0</v>
      </c>
      <c r="N118" s="226">
        <f t="shared" ref="N118:O122" si="73">D118+F118+H118+J118+L118</f>
        <v>0</v>
      </c>
      <c r="O118" s="199">
        <f t="shared" si="73"/>
        <v>0</v>
      </c>
      <c r="P118" s="198">
        <f t="shared" ref="P118:Y118" si="74">SUM(P105:P117)</f>
        <v>0</v>
      </c>
      <c r="Q118" s="198">
        <f t="shared" si="74"/>
        <v>0</v>
      </c>
      <c r="R118" s="198">
        <f t="shared" si="74"/>
        <v>0</v>
      </c>
      <c r="S118" s="198">
        <f t="shared" si="74"/>
        <v>0</v>
      </c>
      <c r="T118" s="198">
        <f t="shared" si="74"/>
        <v>0</v>
      </c>
      <c r="U118" s="198">
        <f t="shared" si="74"/>
        <v>0</v>
      </c>
      <c r="V118" s="198">
        <f t="shared" si="74"/>
        <v>0</v>
      </c>
      <c r="W118" s="198">
        <f t="shared" si="74"/>
        <v>0</v>
      </c>
      <c r="X118" s="198">
        <f t="shared" si="74"/>
        <v>0</v>
      </c>
      <c r="Y118" s="230">
        <f t="shared" si="74"/>
        <v>0</v>
      </c>
      <c r="Z118" s="226">
        <f t="shared" ref="Z118:AA122" si="75">P118+R118+T118+V118+X118</f>
        <v>0</v>
      </c>
      <c r="AA118" s="199">
        <f t="shared" si="75"/>
        <v>0</v>
      </c>
      <c r="AB118" s="198">
        <f t="shared" ref="AB118:AK118" si="76">SUM(AB105:AB117)</f>
        <v>0</v>
      </c>
      <c r="AC118" s="198">
        <f t="shared" si="76"/>
        <v>0</v>
      </c>
      <c r="AD118" s="198">
        <f t="shared" si="76"/>
        <v>0</v>
      </c>
      <c r="AE118" s="198">
        <f t="shared" si="76"/>
        <v>0</v>
      </c>
      <c r="AF118" s="198">
        <f t="shared" si="76"/>
        <v>0</v>
      </c>
      <c r="AG118" s="198">
        <f t="shared" si="76"/>
        <v>0</v>
      </c>
      <c r="AH118" s="198">
        <f t="shared" si="76"/>
        <v>0</v>
      </c>
      <c r="AI118" s="198">
        <f t="shared" si="76"/>
        <v>0</v>
      </c>
      <c r="AJ118" s="198">
        <f t="shared" si="76"/>
        <v>0</v>
      </c>
      <c r="AK118" s="230">
        <f t="shared" si="76"/>
        <v>0</v>
      </c>
      <c r="AL118" s="226">
        <f t="shared" ref="AL118:AM122" si="77">AB118+AD118+AF118+AH118+AJ118</f>
        <v>0</v>
      </c>
      <c r="AM118" s="199">
        <f t="shared" si="77"/>
        <v>0</v>
      </c>
      <c r="AN118" s="198">
        <f t="shared" ref="AN118:AW118" si="78">SUM(AN105:AN117)</f>
        <v>0</v>
      </c>
      <c r="AO118" s="198">
        <f t="shared" si="78"/>
        <v>0</v>
      </c>
      <c r="AP118" s="198">
        <f t="shared" si="78"/>
        <v>0</v>
      </c>
      <c r="AQ118" s="198">
        <f t="shared" si="78"/>
        <v>0</v>
      </c>
      <c r="AR118" s="198">
        <f t="shared" si="78"/>
        <v>0</v>
      </c>
      <c r="AS118" s="198">
        <f t="shared" si="78"/>
        <v>0</v>
      </c>
      <c r="AT118" s="198">
        <f t="shared" si="78"/>
        <v>0</v>
      </c>
      <c r="AU118" s="198">
        <f t="shared" si="78"/>
        <v>0</v>
      </c>
      <c r="AV118" s="198">
        <f t="shared" si="78"/>
        <v>0</v>
      </c>
      <c r="AW118" s="230">
        <f t="shared" si="78"/>
        <v>0</v>
      </c>
      <c r="AX118" s="226">
        <f t="shared" ref="AX118:AY122" si="79">AN118+AP118+AR118+AT118+AV118</f>
        <v>0</v>
      </c>
      <c r="AY118" s="199">
        <f t="shared" si="79"/>
        <v>0</v>
      </c>
    </row>
    <row r="119" spans="2:51" ht="20.100000000000001" customHeight="1">
      <c r="B119" s="220" t="s">
        <v>781</v>
      </c>
      <c r="C119" s="188" t="s">
        <v>782</v>
      </c>
      <c r="D119" s="191"/>
      <c r="E119" s="192"/>
      <c r="F119" s="192"/>
      <c r="G119" s="192"/>
      <c r="H119" s="192"/>
      <c r="I119" s="192"/>
      <c r="J119" s="192"/>
      <c r="K119" s="192"/>
      <c r="L119" s="192"/>
      <c r="M119" s="197"/>
      <c r="N119" s="225">
        <f t="shared" si="73"/>
        <v>0</v>
      </c>
      <c r="O119" s="221">
        <f t="shared" si="73"/>
        <v>0</v>
      </c>
      <c r="P119" s="191"/>
      <c r="Q119" s="192"/>
      <c r="R119" s="192"/>
      <c r="S119" s="192"/>
      <c r="T119" s="192"/>
      <c r="U119" s="192"/>
      <c r="V119" s="192"/>
      <c r="W119" s="192"/>
      <c r="X119" s="192"/>
      <c r="Y119" s="197"/>
      <c r="Z119" s="225">
        <f t="shared" si="75"/>
        <v>0</v>
      </c>
      <c r="AA119" s="221">
        <f t="shared" si="75"/>
        <v>0</v>
      </c>
      <c r="AB119" s="191"/>
      <c r="AC119" s="192"/>
      <c r="AD119" s="192"/>
      <c r="AE119" s="192"/>
      <c r="AF119" s="192"/>
      <c r="AG119" s="192"/>
      <c r="AH119" s="192"/>
      <c r="AI119" s="192"/>
      <c r="AJ119" s="192"/>
      <c r="AK119" s="197"/>
      <c r="AL119" s="225">
        <f t="shared" si="77"/>
        <v>0</v>
      </c>
      <c r="AM119" s="221">
        <f t="shared" si="77"/>
        <v>0</v>
      </c>
      <c r="AN119" s="191"/>
      <c r="AO119" s="192"/>
      <c r="AP119" s="192"/>
      <c r="AQ119" s="192"/>
      <c r="AR119" s="192"/>
      <c r="AS119" s="192"/>
      <c r="AT119" s="192"/>
      <c r="AU119" s="192"/>
      <c r="AV119" s="192"/>
      <c r="AW119" s="197"/>
      <c r="AX119" s="225">
        <f t="shared" si="79"/>
        <v>0</v>
      </c>
      <c r="AY119" s="221">
        <f t="shared" si="79"/>
        <v>0</v>
      </c>
    </row>
    <row r="120" spans="2:51" ht="20.100000000000001" customHeight="1">
      <c r="B120" s="220" t="s">
        <v>783</v>
      </c>
      <c r="C120" s="188" t="s">
        <v>784</v>
      </c>
      <c r="D120" s="193"/>
      <c r="E120" s="194"/>
      <c r="F120" s="194"/>
      <c r="G120" s="194"/>
      <c r="H120" s="194"/>
      <c r="I120" s="194"/>
      <c r="J120" s="194"/>
      <c r="K120" s="194"/>
      <c r="L120" s="194"/>
      <c r="M120" s="195"/>
      <c r="N120" s="225">
        <f t="shared" si="73"/>
        <v>0</v>
      </c>
      <c r="O120" s="221">
        <f t="shared" si="73"/>
        <v>0</v>
      </c>
      <c r="P120" s="193"/>
      <c r="Q120" s="194"/>
      <c r="R120" s="194"/>
      <c r="S120" s="194"/>
      <c r="T120" s="194"/>
      <c r="U120" s="194"/>
      <c r="V120" s="194"/>
      <c r="W120" s="194"/>
      <c r="X120" s="194"/>
      <c r="Y120" s="195"/>
      <c r="Z120" s="225">
        <f t="shared" si="75"/>
        <v>0</v>
      </c>
      <c r="AA120" s="221">
        <f t="shared" si="75"/>
        <v>0</v>
      </c>
      <c r="AB120" s="193"/>
      <c r="AC120" s="194"/>
      <c r="AD120" s="194"/>
      <c r="AE120" s="194"/>
      <c r="AF120" s="194"/>
      <c r="AG120" s="194"/>
      <c r="AH120" s="194"/>
      <c r="AI120" s="194"/>
      <c r="AJ120" s="194"/>
      <c r="AK120" s="195"/>
      <c r="AL120" s="225">
        <f t="shared" si="77"/>
        <v>0</v>
      </c>
      <c r="AM120" s="221">
        <f t="shared" si="77"/>
        <v>0</v>
      </c>
      <c r="AN120" s="193"/>
      <c r="AO120" s="194"/>
      <c r="AP120" s="194"/>
      <c r="AQ120" s="194"/>
      <c r="AR120" s="194"/>
      <c r="AS120" s="194"/>
      <c r="AT120" s="194"/>
      <c r="AU120" s="194"/>
      <c r="AV120" s="194"/>
      <c r="AW120" s="195"/>
      <c r="AX120" s="225">
        <f t="shared" si="79"/>
        <v>0</v>
      </c>
      <c r="AY120" s="221">
        <f t="shared" si="79"/>
        <v>0</v>
      </c>
    </row>
    <row r="121" spans="2:51" ht="20.100000000000001" customHeight="1" thickBot="1">
      <c r="B121" s="220"/>
      <c r="C121" s="188" t="s">
        <v>838</v>
      </c>
      <c r="D121" s="193"/>
      <c r="E121" s="194"/>
      <c r="F121" s="194"/>
      <c r="G121" s="194"/>
      <c r="H121" s="194"/>
      <c r="I121" s="194"/>
      <c r="J121" s="194"/>
      <c r="K121" s="194"/>
      <c r="L121" s="194"/>
      <c r="M121" s="195"/>
      <c r="N121" s="225">
        <f t="shared" si="73"/>
        <v>0</v>
      </c>
      <c r="O121" s="221">
        <f t="shared" si="73"/>
        <v>0</v>
      </c>
      <c r="P121" s="193"/>
      <c r="Q121" s="194"/>
      <c r="R121" s="194"/>
      <c r="S121" s="194"/>
      <c r="T121" s="194"/>
      <c r="U121" s="194"/>
      <c r="V121" s="194"/>
      <c r="W121" s="194"/>
      <c r="X121" s="194"/>
      <c r="Y121" s="195"/>
      <c r="Z121" s="225">
        <f t="shared" si="75"/>
        <v>0</v>
      </c>
      <c r="AA121" s="221">
        <f t="shared" si="75"/>
        <v>0</v>
      </c>
      <c r="AB121" s="193"/>
      <c r="AC121" s="194"/>
      <c r="AD121" s="194"/>
      <c r="AE121" s="194"/>
      <c r="AF121" s="194"/>
      <c r="AG121" s="194"/>
      <c r="AH121" s="194"/>
      <c r="AI121" s="194"/>
      <c r="AJ121" s="194"/>
      <c r="AK121" s="195"/>
      <c r="AL121" s="225">
        <f t="shared" si="77"/>
        <v>0</v>
      </c>
      <c r="AM121" s="221">
        <f t="shared" si="77"/>
        <v>0</v>
      </c>
      <c r="AN121" s="193"/>
      <c r="AO121" s="194"/>
      <c r="AP121" s="194"/>
      <c r="AQ121" s="194"/>
      <c r="AR121" s="194"/>
      <c r="AS121" s="194"/>
      <c r="AT121" s="194"/>
      <c r="AU121" s="194"/>
      <c r="AV121" s="194"/>
      <c r="AW121" s="195"/>
      <c r="AX121" s="225">
        <f t="shared" si="79"/>
        <v>0</v>
      </c>
      <c r="AY121" s="221">
        <f t="shared" si="79"/>
        <v>0</v>
      </c>
    </row>
    <row r="122" spans="2:51" ht="20.100000000000001" customHeight="1" thickBot="1">
      <c r="B122" s="200"/>
      <c r="C122" s="201" t="s">
        <v>785</v>
      </c>
      <c r="D122" s="214">
        <f t="shared" ref="D122:M122" si="80">SUM(D119:D121)</f>
        <v>0</v>
      </c>
      <c r="E122" s="214">
        <f t="shared" si="80"/>
        <v>0</v>
      </c>
      <c r="F122" s="214">
        <f t="shared" si="80"/>
        <v>0</v>
      </c>
      <c r="G122" s="214">
        <f t="shared" si="80"/>
        <v>0</v>
      </c>
      <c r="H122" s="214">
        <f t="shared" si="80"/>
        <v>0</v>
      </c>
      <c r="I122" s="214">
        <f t="shared" si="80"/>
        <v>0</v>
      </c>
      <c r="J122" s="214">
        <f t="shared" si="80"/>
        <v>0</v>
      </c>
      <c r="K122" s="214">
        <f t="shared" si="80"/>
        <v>0</v>
      </c>
      <c r="L122" s="214">
        <f t="shared" si="80"/>
        <v>0</v>
      </c>
      <c r="M122" s="231">
        <f t="shared" si="80"/>
        <v>0</v>
      </c>
      <c r="N122" s="227">
        <f t="shared" si="73"/>
        <v>0</v>
      </c>
      <c r="O122" s="215">
        <f t="shared" si="73"/>
        <v>0</v>
      </c>
      <c r="P122" s="214">
        <f t="shared" ref="P122:Y122" si="81">SUM(P119:P121)</f>
        <v>0</v>
      </c>
      <c r="Q122" s="214">
        <f t="shared" si="81"/>
        <v>0</v>
      </c>
      <c r="R122" s="214">
        <f t="shared" si="81"/>
        <v>0</v>
      </c>
      <c r="S122" s="214">
        <f t="shared" si="81"/>
        <v>0</v>
      </c>
      <c r="T122" s="214">
        <f t="shared" si="81"/>
        <v>0</v>
      </c>
      <c r="U122" s="214">
        <f t="shared" si="81"/>
        <v>0</v>
      </c>
      <c r="V122" s="214">
        <f t="shared" si="81"/>
        <v>0</v>
      </c>
      <c r="W122" s="214">
        <f t="shared" si="81"/>
        <v>0</v>
      </c>
      <c r="X122" s="214">
        <f t="shared" si="81"/>
        <v>0</v>
      </c>
      <c r="Y122" s="231">
        <f t="shared" si="81"/>
        <v>0</v>
      </c>
      <c r="Z122" s="227">
        <f t="shared" si="75"/>
        <v>0</v>
      </c>
      <c r="AA122" s="215">
        <f t="shared" si="75"/>
        <v>0</v>
      </c>
      <c r="AB122" s="214">
        <f t="shared" ref="AB122:AK122" si="82">SUM(AB119:AB121)</f>
        <v>0</v>
      </c>
      <c r="AC122" s="214">
        <f t="shared" si="82"/>
        <v>0</v>
      </c>
      <c r="AD122" s="214">
        <f t="shared" si="82"/>
        <v>0</v>
      </c>
      <c r="AE122" s="214">
        <f t="shared" si="82"/>
        <v>0</v>
      </c>
      <c r="AF122" s="214">
        <f t="shared" si="82"/>
        <v>0</v>
      </c>
      <c r="AG122" s="214">
        <f t="shared" si="82"/>
        <v>0</v>
      </c>
      <c r="AH122" s="214">
        <f t="shared" si="82"/>
        <v>0</v>
      </c>
      <c r="AI122" s="214">
        <f t="shared" si="82"/>
        <v>0</v>
      </c>
      <c r="AJ122" s="214">
        <f t="shared" si="82"/>
        <v>0</v>
      </c>
      <c r="AK122" s="231">
        <f t="shared" si="82"/>
        <v>0</v>
      </c>
      <c r="AL122" s="227">
        <f t="shared" si="77"/>
        <v>0</v>
      </c>
      <c r="AM122" s="215">
        <f t="shared" si="77"/>
        <v>0</v>
      </c>
      <c r="AN122" s="214">
        <f t="shared" ref="AN122:AW122" si="83">SUM(AN119:AN121)</f>
        <v>0</v>
      </c>
      <c r="AO122" s="214">
        <f t="shared" si="83"/>
        <v>0</v>
      </c>
      <c r="AP122" s="214">
        <f t="shared" si="83"/>
        <v>0</v>
      </c>
      <c r="AQ122" s="214">
        <f t="shared" si="83"/>
        <v>0</v>
      </c>
      <c r="AR122" s="214">
        <f t="shared" si="83"/>
        <v>0</v>
      </c>
      <c r="AS122" s="214">
        <f t="shared" si="83"/>
        <v>0</v>
      </c>
      <c r="AT122" s="214">
        <f t="shared" si="83"/>
        <v>0</v>
      </c>
      <c r="AU122" s="214">
        <f t="shared" si="83"/>
        <v>0</v>
      </c>
      <c r="AV122" s="214">
        <f t="shared" si="83"/>
        <v>0</v>
      </c>
      <c r="AW122" s="231">
        <f t="shared" si="83"/>
        <v>0</v>
      </c>
      <c r="AX122" s="227">
        <f t="shared" si="79"/>
        <v>0</v>
      </c>
      <c r="AY122" s="215">
        <f t="shared" si="79"/>
        <v>0</v>
      </c>
    </row>
    <row r="123" spans="2:51" ht="27" customHeight="1" thickBot="1">
      <c r="B123" s="458" t="s">
        <v>586</v>
      </c>
      <c r="C123" s="459"/>
      <c r="D123" s="223">
        <f t="shared" ref="D123:AY123" si="84">SUM(D122+D118+D104+D99+D90+D77+D70+D64+D53+D45+D40+D35+D7)</f>
        <v>0</v>
      </c>
      <c r="E123" s="223">
        <f t="shared" si="84"/>
        <v>0</v>
      </c>
      <c r="F123" s="223">
        <f t="shared" si="84"/>
        <v>0</v>
      </c>
      <c r="G123" s="223">
        <f t="shared" si="84"/>
        <v>0</v>
      </c>
      <c r="H123" s="223">
        <f t="shared" si="84"/>
        <v>0</v>
      </c>
      <c r="I123" s="223">
        <f t="shared" si="84"/>
        <v>0</v>
      </c>
      <c r="J123" s="223">
        <f t="shared" si="84"/>
        <v>0</v>
      </c>
      <c r="K123" s="223">
        <f t="shared" si="84"/>
        <v>0</v>
      </c>
      <c r="L123" s="223">
        <f t="shared" si="84"/>
        <v>0</v>
      </c>
      <c r="M123" s="223">
        <f t="shared" si="84"/>
        <v>0</v>
      </c>
      <c r="N123" s="223">
        <f t="shared" si="84"/>
        <v>0</v>
      </c>
      <c r="O123" s="223">
        <f t="shared" si="84"/>
        <v>0</v>
      </c>
      <c r="P123" s="223">
        <f t="shared" si="84"/>
        <v>0</v>
      </c>
      <c r="Q123" s="223">
        <f t="shared" si="84"/>
        <v>0</v>
      </c>
      <c r="R123" s="223">
        <f t="shared" si="84"/>
        <v>0</v>
      </c>
      <c r="S123" s="223">
        <f t="shared" si="84"/>
        <v>0</v>
      </c>
      <c r="T123" s="223">
        <f t="shared" si="84"/>
        <v>0</v>
      </c>
      <c r="U123" s="223">
        <f t="shared" si="84"/>
        <v>0</v>
      </c>
      <c r="V123" s="223">
        <f t="shared" si="84"/>
        <v>0</v>
      </c>
      <c r="W123" s="223">
        <f t="shared" si="84"/>
        <v>0</v>
      </c>
      <c r="X123" s="223">
        <f t="shared" si="84"/>
        <v>0</v>
      </c>
      <c r="Y123" s="232">
        <f t="shared" si="84"/>
        <v>0</v>
      </c>
      <c r="Z123" s="228">
        <f t="shared" si="84"/>
        <v>0</v>
      </c>
      <c r="AA123" s="224">
        <f t="shared" si="84"/>
        <v>0</v>
      </c>
      <c r="AB123" s="223">
        <f t="shared" si="84"/>
        <v>0</v>
      </c>
      <c r="AC123" s="223">
        <f t="shared" si="84"/>
        <v>0</v>
      </c>
      <c r="AD123" s="223">
        <f t="shared" si="84"/>
        <v>0</v>
      </c>
      <c r="AE123" s="223">
        <f t="shared" si="84"/>
        <v>0</v>
      </c>
      <c r="AF123" s="223">
        <f t="shared" si="84"/>
        <v>0</v>
      </c>
      <c r="AG123" s="223">
        <f t="shared" si="84"/>
        <v>0</v>
      </c>
      <c r="AH123" s="223">
        <f t="shared" si="84"/>
        <v>0</v>
      </c>
      <c r="AI123" s="223">
        <f t="shared" si="84"/>
        <v>0</v>
      </c>
      <c r="AJ123" s="223">
        <f t="shared" si="84"/>
        <v>0</v>
      </c>
      <c r="AK123" s="232">
        <f t="shared" si="84"/>
        <v>0</v>
      </c>
      <c r="AL123" s="228">
        <f t="shared" si="84"/>
        <v>0</v>
      </c>
      <c r="AM123" s="224">
        <f t="shared" si="84"/>
        <v>0</v>
      </c>
      <c r="AN123" s="223">
        <f t="shared" si="84"/>
        <v>0</v>
      </c>
      <c r="AO123" s="223">
        <f t="shared" si="84"/>
        <v>0</v>
      </c>
      <c r="AP123" s="223">
        <f t="shared" si="84"/>
        <v>0</v>
      </c>
      <c r="AQ123" s="223">
        <f t="shared" si="84"/>
        <v>0</v>
      </c>
      <c r="AR123" s="223">
        <f t="shared" si="84"/>
        <v>0</v>
      </c>
      <c r="AS123" s="223">
        <f t="shared" si="84"/>
        <v>0</v>
      </c>
      <c r="AT123" s="223">
        <f t="shared" si="84"/>
        <v>0</v>
      </c>
      <c r="AU123" s="223">
        <f t="shared" si="84"/>
        <v>0</v>
      </c>
      <c r="AV123" s="223">
        <f t="shared" si="84"/>
        <v>0</v>
      </c>
      <c r="AW123" s="232">
        <f t="shared" si="84"/>
        <v>0</v>
      </c>
      <c r="AX123" s="228">
        <f t="shared" si="84"/>
        <v>0</v>
      </c>
      <c r="AY123" s="224">
        <f t="shared" si="84"/>
        <v>0</v>
      </c>
    </row>
    <row r="128" spans="2:51">
      <c r="B128" s="196"/>
    </row>
    <row r="129" spans="2:2">
      <c r="B129" s="196"/>
    </row>
    <row r="130" spans="2:2">
      <c r="B130" s="196"/>
    </row>
    <row r="131" spans="2:2">
      <c r="B131" s="196"/>
    </row>
    <row r="132" spans="2:2">
      <c r="B132" s="196"/>
    </row>
    <row r="135" spans="2:2">
      <c r="B135" s="196"/>
    </row>
    <row r="136" spans="2:2">
      <c r="B136" s="196"/>
    </row>
    <row r="137" spans="2:2">
      <c r="B137" s="196"/>
    </row>
    <row r="138" spans="2:2">
      <c r="B138" s="196"/>
    </row>
    <row r="139" spans="2:2">
      <c r="B139" s="196"/>
    </row>
    <row r="142" spans="2:2">
      <c r="B142" s="196"/>
    </row>
    <row r="143" spans="2:2">
      <c r="B143" s="196"/>
    </row>
    <row r="146" spans="2:2">
      <c r="B146" s="196"/>
    </row>
    <row r="150" spans="2:2">
      <c r="B150" s="196"/>
    </row>
    <row r="153" spans="2:2">
      <c r="B153" s="196"/>
    </row>
    <row r="156" spans="2:2">
      <c r="B156" s="196"/>
    </row>
    <row r="157" spans="2:2">
      <c r="B157" s="196"/>
    </row>
    <row r="158" spans="2:2">
      <c r="B158" s="196"/>
    </row>
    <row r="159" spans="2:2">
      <c r="B159" s="196"/>
    </row>
    <row r="160" spans="2:2">
      <c r="B160" s="196"/>
    </row>
    <row r="163" spans="2:2">
      <c r="B163" s="196"/>
    </row>
    <row r="166" spans="2:2">
      <c r="B166" s="196"/>
    </row>
    <row r="167" spans="2:2">
      <c r="B167" s="196"/>
    </row>
    <row r="169" spans="2:2">
      <c r="B169" s="196"/>
    </row>
    <row r="170" spans="2:2">
      <c r="B170" s="196"/>
    </row>
    <row r="171" spans="2:2">
      <c r="B171" s="196"/>
    </row>
    <row r="172" spans="2:2">
      <c r="B172" s="196"/>
    </row>
    <row r="173" spans="2:2">
      <c r="B173" s="196"/>
    </row>
    <row r="190" spans="2:2">
      <c r="B190" s="196"/>
    </row>
    <row r="193" spans="2:2">
      <c r="B193" s="196"/>
    </row>
    <row r="194" spans="2:2">
      <c r="B194" s="196"/>
    </row>
    <row r="197" spans="2:2">
      <c r="B197" s="196"/>
    </row>
    <row r="198" spans="2:2">
      <c r="B198" s="196"/>
    </row>
    <row r="200" spans="2:2">
      <c r="B200" s="196"/>
    </row>
    <row r="201" spans="2:2">
      <c r="B201" s="196"/>
    </row>
    <row r="203" spans="2:2">
      <c r="B203" s="196"/>
    </row>
    <row r="204" spans="2:2">
      <c r="B204" s="196"/>
    </row>
    <row r="206" spans="2:2">
      <c r="B206" s="196"/>
    </row>
    <row r="207" spans="2:2">
      <c r="B207" s="196"/>
    </row>
    <row r="217" spans="2:2">
      <c r="B217" s="196"/>
    </row>
    <row r="219" spans="2:2">
      <c r="B219" s="196"/>
    </row>
    <row r="220" spans="2:2">
      <c r="B220" s="196"/>
    </row>
    <row r="221" spans="2:2">
      <c r="B221" s="196"/>
    </row>
    <row r="224" spans="2:2">
      <c r="B224" s="196"/>
    </row>
    <row r="225" spans="2:2">
      <c r="B225" s="196"/>
    </row>
    <row r="226" spans="2:2">
      <c r="B226" s="196"/>
    </row>
    <row r="227" spans="2:2">
      <c r="B227" s="196"/>
    </row>
    <row r="228" spans="2:2">
      <c r="B228" s="196"/>
    </row>
    <row r="230" spans="2:2">
      <c r="B230" s="196"/>
    </row>
    <row r="231" spans="2:2">
      <c r="B231" s="196"/>
    </row>
    <row r="232" spans="2:2">
      <c r="B232" s="196"/>
    </row>
    <row r="233" spans="2:2">
      <c r="B233" s="196"/>
    </row>
    <row r="234" spans="2:2">
      <c r="B234" s="196"/>
    </row>
    <row r="241" spans="2:2">
      <c r="B241" s="196"/>
    </row>
    <row r="253" spans="2:2">
      <c r="B253" s="196"/>
    </row>
    <row r="255" spans="2:2">
      <c r="B255" s="196"/>
    </row>
    <row r="260" spans="2:2">
      <c r="B260" s="196"/>
    </row>
    <row r="262" spans="2:2">
      <c r="B262" s="196"/>
    </row>
    <row r="267" spans="2:2">
      <c r="B267" s="196"/>
    </row>
    <row r="269" spans="2:2">
      <c r="B269" s="196"/>
    </row>
    <row r="274" spans="2:2">
      <c r="B274" s="196"/>
    </row>
    <row r="276" spans="2:2">
      <c r="B276" s="196"/>
    </row>
    <row r="309" spans="2:2">
      <c r="B309" s="196"/>
    </row>
    <row r="311" spans="2:2">
      <c r="B311" s="196"/>
    </row>
    <row r="316" spans="2:2">
      <c r="B316" s="196"/>
    </row>
    <row r="318" spans="2:2">
      <c r="B318" s="196"/>
    </row>
    <row r="321" spans="2:2">
      <c r="B321" s="196"/>
    </row>
    <row r="323" spans="2:2">
      <c r="B323" s="196"/>
    </row>
    <row r="325" spans="2:2">
      <c r="B325" s="196"/>
    </row>
    <row r="330" spans="2:2">
      <c r="B330" s="196"/>
    </row>
    <row r="332" spans="2:2">
      <c r="B332" s="196"/>
    </row>
    <row r="336" spans="2:2">
      <c r="B336" s="196"/>
    </row>
    <row r="339" spans="2:2">
      <c r="B339" s="196"/>
    </row>
    <row r="341" spans="2:2">
      <c r="B341" s="196"/>
    </row>
    <row r="342" spans="2:2">
      <c r="B342" s="196"/>
    </row>
    <row r="343" spans="2:2">
      <c r="B343" s="196"/>
    </row>
    <row r="344" spans="2:2">
      <c r="B344" s="196"/>
    </row>
    <row r="345" spans="2:2">
      <c r="B345" s="196"/>
    </row>
    <row r="350" spans="2:2">
      <c r="B350" s="196"/>
    </row>
    <row r="352" spans="2:2">
      <c r="B352" s="196"/>
    </row>
    <row r="355" spans="2:2">
      <c r="B355" s="196"/>
    </row>
    <row r="357" spans="2:2">
      <c r="B357" s="196"/>
    </row>
    <row r="358" spans="2:2">
      <c r="B358" s="196"/>
    </row>
    <row r="359" spans="2:2">
      <c r="B359" s="196"/>
    </row>
    <row r="364" spans="2:2">
      <c r="B364" s="196"/>
    </row>
    <row r="366" spans="2:2">
      <c r="B366" s="196"/>
    </row>
    <row r="369" spans="2:2">
      <c r="B369" s="196"/>
    </row>
    <row r="371" spans="2:2">
      <c r="B371" s="196"/>
    </row>
    <row r="373" spans="2:2">
      <c r="B373" s="196"/>
    </row>
    <row r="378" spans="2:2">
      <c r="B378" s="196"/>
    </row>
    <row r="380" spans="2:2">
      <c r="B380" s="196"/>
    </row>
    <row r="392" spans="2:2">
      <c r="B392" s="196"/>
    </row>
    <row r="394" spans="2:2">
      <c r="B394" s="196"/>
    </row>
    <row r="397" spans="2:2">
      <c r="B397" s="196"/>
    </row>
    <row r="399" spans="2:2">
      <c r="B399" s="196"/>
    </row>
    <row r="401" spans="2:2">
      <c r="B401" s="196"/>
    </row>
    <row r="410" spans="2:2">
      <c r="B410" s="196"/>
    </row>
    <row r="412" spans="2:2">
      <c r="B412" s="196"/>
    </row>
    <row r="413" spans="2:2">
      <c r="B413" s="196"/>
    </row>
    <row r="414" spans="2:2">
      <c r="B414" s="196"/>
    </row>
    <row r="417" spans="2:2">
      <c r="B417" s="196"/>
    </row>
    <row r="418" spans="2:2">
      <c r="B418" s="196"/>
    </row>
    <row r="419" spans="2:2">
      <c r="B419" s="196"/>
    </row>
    <row r="420" spans="2:2">
      <c r="B420" s="196"/>
    </row>
    <row r="421" spans="2:2">
      <c r="B421" s="196"/>
    </row>
    <row r="424" spans="2:2">
      <c r="B424" s="196"/>
    </row>
    <row r="425" spans="2:2">
      <c r="B425" s="196"/>
    </row>
    <row r="426" spans="2:2">
      <c r="B426" s="196"/>
    </row>
    <row r="427" spans="2:2">
      <c r="B427" s="196"/>
    </row>
    <row r="428" spans="2:2">
      <c r="B428" s="196"/>
    </row>
    <row r="431" spans="2:2">
      <c r="B431" s="196"/>
    </row>
    <row r="433" spans="2:2">
      <c r="B433" s="196"/>
    </row>
    <row r="434" spans="2:2">
      <c r="B434" s="196"/>
    </row>
    <row r="435" spans="2:2">
      <c r="B435" s="196"/>
    </row>
    <row r="438" spans="2:2">
      <c r="B438" s="196"/>
    </row>
    <row r="439" spans="2:2">
      <c r="B439" s="196"/>
    </row>
    <row r="440" spans="2:2">
      <c r="B440" s="196"/>
    </row>
    <row r="441" spans="2:2">
      <c r="B441" s="196"/>
    </row>
    <row r="442" spans="2:2">
      <c r="B442" s="196"/>
    </row>
    <row r="445" spans="2:2">
      <c r="B445" s="196"/>
    </row>
    <row r="446" spans="2:2">
      <c r="B446" s="196"/>
    </row>
    <row r="447" spans="2:2">
      <c r="B447" s="196"/>
    </row>
    <row r="448" spans="2:2">
      <c r="B448" s="196"/>
    </row>
    <row r="449" spans="2:2">
      <c r="B449" s="196"/>
    </row>
    <row r="451" spans="2:2">
      <c r="B451" s="196"/>
    </row>
    <row r="452" spans="2:2">
      <c r="B452" s="196"/>
    </row>
    <row r="453" spans="2:2">
      <c r="B453" s="196"/>
    </row>
    <row r="454" spans="2:2">
      <c r="B454" s="196"/>
    </row>
    <row r="455" spans="2:2">
      <c r="B455" s="196"/>
    </row>
    <row r="465" spans="2:2">
      <c r="B465" s="196"/>
    </row>
    <row r="466" spans="2:2">
      <c r="B466" s="196"/>
    </row>
    <row r="467" spans="2:2">
      <c r="B467" s="196"/>
    </row>
    <row r="472" spans="2:2">
      <c r="B472" s="196"/>
    </row>
    <row r="473" spans="2:2">
      <c r="B473" s="196"/>
    </row>
    <row r="474" spans="2:2">
      <c r="B474" s="196"/>
    </row>
    <row r="484" spans="2:2">
      <c r="B484" s="196"/>
    </row>
    <row r="485" spans="2:2">
      <c r="B485" s="196"/>
    </row>
    <row r="486" spans="2:2">
      <c r="B486" s="196"/>
    </row>
    <row r="491" spans="2:2">
      <c r="B491" s="196"/>
    </row>
    <row r="493" spans="2:2">
      <c r="B493" s="196"/>
    </row>
    <row r="510" spans="2:2">
      <c r="B510" s="196"/>
    </row>
    <row r="512" spans="2:2">
      <c r="B512" s="196"/>
    </row>
    <row r="513" spans="2:2">
      <c r="B513" s="196"/>
    </row>
    <row r="514" spans="2:2">
      <c r="B514" s="196"/>
    </row>
    <row r="517" spans="2:2">
      <c r="B517" s="196"/>
    </row>
    <row r="519" spans="2:2">
      <c r="B519" s="196"/>
    </row>
    <row r="521" spans="2:2">
      <c r="B521" s="196"/>
    </row>
    <row r="526" spans="2:2">
      <c r="B526" s="196"/>
    </row>
    <row r="527" spans="2:2">
      <c r="B527" s="196"/>
    </row>
    <row r="528" spans="2:2">
      <c r="B528" s="196"/>
    </row>
  </sheetData>
  <mergeCells count="33">
    <mergeCell ref="D3:AY3"/>
    <mergeCell ref="B2:AY2"/>
    <mergeCell ref="B3:C4"/>
    <mergeCell ref="AT5:AU5"/>
    <mergeCell ref="AV5:AW5"/>
    <mergeCell ref="AX5:AY5"/>
    <mergeCell ref="AB4:AM4"/>
    <mergeCell ref="AN4:AY4"/>
    <mergeCell ref="AJ5:AK5"/>
    <mergeCell ref="AL5:AM5"/>
    <mergeCell ref="AN5:AO5"/>
    <mergeCell ref="AP5:AQ5"/>
    <mergeCell ref="AR5:AS5"/>
    <mergeCell ref="AB5:AC5"/>
    <mergeCell ref="AD5:AE5"/>
    <mergeCell ref="AH5:AI5"/>
    <mergeCell ref="AF5:AG5"/>
    <mergeCell ref="P4:AA4"/>
    <mergeCell ref="B5:C5"/>
    <mergeCell ref="L5:M5"/>
    <mergeCell ref="N5:O5"/>
    <mergeCell ref="D4:O4"/>
    <mergeCell ref="P5:Q5"/>
    <mergeCell ref="R5:S5"/>
    <mergeCell ref="T5:U5"/>
    <mergeCell ref="V5:W5"/>
    <mergeCell ref="X5:Y5"/>
    <mergeCell ref="Z5:AA5"/>
    <mergeCell ref="B123:C123"/>
    <mergeCell ref="D5:E5"/>
    <mergeCell ref="F5:G5"/>
    <mergeCell ref="H5:I5"/>
    <mergeCell ref="J5:K5"/>
  </mergeCells>
  <pageMargins left="0.7" right="0.7" top="0.75" bottom="0.75" header="0.3" footer="0.3"/>
  <pageSetup paperSize="8"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zoomScale="80" zoomScaleNormal="80" workbookViewId="0"/>
  </sheetViews>
  <sheetFormatPr defaultColWidth="41" defaultRowHeight="14.4"/>
  <cols>
    <col min="1" max="1" width="5.33203125" style="14" customWidth="1"/>
    <col min="2" max="2" width="7.5546875" style="14" customWidth="1"/>
    <col min="3" max="3" width="49" style="14" customWidth="1"/>
    <col min="4" max="4" width="9.6640625" style="14" customWidth="1"/>
    <col min="5" max="5" width="9.6640625" style="15" customWidth="1"/>
    <col min="6" max="7" width="9.6640625" style="14" customWidth="1"/>
    <col min="8" max="8" width="9.6640625" style="15" customWidth="1"/>
    <col min="9" max="10" width="9.6640625" style="14" customWidth="1"/>
    <col min="11" max="11" width="9.6640625" style="15" customWidth="1"/>
    <col min="12" max="13" width="9.6640625" style="14" customWidth="1"/>
    <col min="14" max="14" width="9.6640625" style="15" customWidth="1"/>
    <col min="15" max="16" width="9.6640625" style="14" customWidth="1"/>
    <col min="17" max="17" width="9.6640625" style="15" customWidth="1"/>
    <col min="18" max="18" width="9.6640625" style="14" customWidth="1"/>
    <col min="19" max="252" width="9.109375" style="14" customWidth="1"/>
    <col min="253" max="254" width="12.6640625" style="14" customWidth="1"/>
    <col min="255" max="255" width="7.5546875" style="14" customWidth="1"/>
    <col min="256" max="16384" width="41" style="14"/>
  </cols>
  <sheetData>
    <row r="1" spans="1:18" ht="15" thickBot="1"/>
    <row r="2" spans="1:18" s="138" customFormat="1" ht="38.25" customHeight="1" thickBot="1">
      <c r="C2" s="435" t="s">
        <v>88</v>
      </c>
      <c r="D2" s="436"/>
      <c r="E2" s="436"/>
      <c r="F2" s="436"/>
      <c r="G2" s="436"/>
      <c r="H2" s="436"/>
      <c r="I2" s="436"/>
      <c r="J2" s="436"/>
      <c r="K2" s="436"/>
      <c r="L2" s="436"/>
      <c r="M2" s="436"/>
      <c r="N2" s="436"/>
      <c r="O2" s="436"/>
      <c r="P2" s="436"/>
      <c r="Q2" s="436"/>
      <c r="R2" s="437"/>
    </row>
    <row r="3" spans="1:18" s="137" customFormat="1" ht="28.5" customHeight="1">
      <c r="A3" s="155"/>
      <c r="C3" s="447" t="s">
        <v>148</v>
      </c>
      <c r="D3" s="429">
        <v>2018</v>
      </c>
      <c r="E3" s="430"/>
      <c r="F3" s="430"/>
      <c r="G3" s="430"/>
      <c r="H3" s="430"/>
      <c r="I3" s="430"/>
      <c r="J3" s="430"/>
      <c r="K3" s="430"/>
      <c r="L3" s="430"/>
      <c r="M3" s="430"/>
      <c r="N3" s="430"/>
      <c r="O3" s="430"/>
      <c r="P3" s="430"/>
      <c r="Q3" s="430"/>
      <c r="R3" s="431"/>
    </row>
    <row r="4" spans="1:18" s="137" customFormat="1" ht="14.4" customHeight="1" thickBot="1">
      <c r="C4" s="448"/>
      <c r="D4" s="432"/>
      <c r="E4" s="433"/>
      <c r="F4" s="433"/>
      <c r="G4" s="433"/>
      <c r="H4" s="433"/>
      <c r="I4" s="433"/>
      <c r="J4" s="433"/>
      <c r="K4" s="433"/>
      <c r="L4" s="433"/>
      <c r="M4" s="433"/>
      <c r="N4" s="433"/>
      <c r="O4" s="433"/>
      <c r="P4" s="433"/>
      <c r="Q4" s="433"/>
      <c r="R4" s="434"/>
    </row>
    <row r="5" spans="1:18" ht="15" thickBot="1">
      <c r="C5" s="77"/>
      <c r="D5" s="425" t="s">
        <v>150</v>
      </c>
      <c r="E5" s="426"/>
      <c r="F5" s="427"/>
      <c r="G5" s="425" t="s">
        <v>151</v>
      </c>
      <c r="H5" s="426"/>
      <c r="I5" s="427"/>
      <c r="J5" s="425" t="s">
        <v>152</v>
      </c>
      <c r="K5" s="426"/>
      <c r="L5" s="427"/>
      <c r="M5" s="425" t="s">
        <v>153</v>
      </c>
      <c r="N5" s="426"/>
      <c r="O5" s="427"/>
      <c r="P5" s="428" t="s">
        <v>154</v>
      </c>
      <c r="Q5" s="426"/>
      <c r="R5" s="427"/>
    </row>
    <row r="6" spans="1:18" ht="15" thickBot="1">
      <c r="C6" s="49"/>
      <c r="D6" s="84" t="s">
        <v>290</v>
      </c>
      <c r="E6" s="82" t="s">
        <v>0</v>
      </c>
      <c r="F6" s="83" t="s">
        <v>66</v>
      </c>
      <c r="G6" s="84" t="s">
        <v>290</v>
      </c>
      <c r="H6" s="82" t="s">
        <v>0</v>
      </c>
      <c r="I6" s="83" t="s">
        <v>66</v>
      </c>
      <c r="J6" s="84" t="s">
        <v>290</v>
      </c>
      <c r="K6" s="82" t="s">
        <v>0</v>
      </c>
      <c r="L6" s="83" t="s">
        <v>66</v>
      </c>
      <c r="M6" s="84" t="s">
        <v>290</v>
      </c>
      <c r="N6" s="82" t="s">
        <v>0</v>
      </c>
      <c r="O6" s="83" t="s">
        <v>66</v>
      </c>
      <c r="P6" s="84" t="s">
        <v>290</v>
      </c>
      <c r="Q6" s="82" t="s">
        <v>0</v>
      </c>
      <c r="R6" s="83" t="s">
        <v>66</v>
      </c>
    </row>
    <row r="7" spans="1:18" ht="15" thickBot="1">
      <c r="B7" s="36"/>
      <c r="C7" s="116"/>
      <c r="D7" s="91"/>
      <c r="E7" s="89"/>
      <c r="F7" s="90"/>
      <c r="G7" s="91"/>
      <c r="H7" s="89"/>
      <c r="I7" s="90"/>
      <c r="J7" s="91"/>
      <c r="K7" s="89"/>
      <c r="L7" s="90"/>
      <c r="M7" s="91"/>
      <c r="N7" s="89"/>
      <c r="O7" s="90"/>
      <c r="P7" s="91"/>
      <c r="Q7" s="89"/>
      <c r="R7" s="90"/>
    </row>
    <row r="8" spans="1:18" ht="15" thickBot="1">
      <c r="B8" s="139" t="s">
        <v>3</v>
      </c>
      <c r="C8" s="140" t="s">
        <v>4</v>
      </c>
      <c r="D8" s="46">
        <f t="shared" ref="D8:R8" si="0">D12+D19+D25</f>
        <v>0</v>
      </c>
      <c r="E8" s="47">
        <f t="shared" si="0"/>
        <v>0</v>
      </c>
      <c r="F8" s="47">
        <f t="shared" si="0"/>
        <v>0</v>
      </c>
      <c r="G8" s="46">
        <f t="shared" si="0"/>
        <v>0</v>
      </c>
      <c r="H8" s="47">
        <f t="shared" si="0"/>
        <v>0</v>
      </c>
      <c r="I8" s="47">
        <f t="shared" si="0"/>
        <v>0</v>
      </c>
      <c r="J8" s="46">
        <f t="shared" si="0"/>
        <v>0</v>
      </c>
      <c r="K8" s="47">
        <f t="shared" si="0"/>
        <v>0</v>
      </c>
      <c r="L8" s="47">
        <f t="shared" si="0"/>
        <v>0</v>
      </c>
      <c r="M8" s="46">
        <f t="shared" si="0"/>
        <v>0</v>
      </c>
      <c r="N8" s="47">
        <f t="shared" si="0"/>
        <v>0</v>
      </c>
      <c r="O8" s="47">
        <f t="shared" si="0"/>
        <v>0</v>
      </c>
      <c r="P8" s="46">
        <f t="shared" si="0"/>
        <v>0</v>
      </c>
      <c r="Q8" s="47">
        <f t="shared" si="0"/>
        <v>0</v>
      </c>
      <c r="R8" s="48">
        <f t="shared" si="0"/>
        <v>0</v>
      </c>
    </row>
    <row r="9" spans="1:18" ht="12.75" customHeight="1">
      <c r="B9" s="37"/>
      <c r="C9" s="78" t="s">
        <v>289</v>
      </c>
      <c r="D9" s="18"/>
      <c r="E9" s="19"/>
      <c r="F9" s="90"/>
      <c r="G9" s="18"/>
      <c r="H9" s="19"/>
      <c r="I9" s="90"/>
      <c r="J9" s="18"/>
      <c r="K9" s="19"/>
      <c r="L9" s="90"/>
      <c r="M9" s="18"/>
      <c r="N9" s="19"/>
      <c r="O9" s="90"/>
      <c r="P9" s="18"/>
      <c r="Q9" s="19"/>
      <c r="R9" s="90"/>
    </row>
    <row r="10" spans="1:18">
      <c r="B10" s="37"/>
      <c r="C10" s="141" t="s">
        <v>113</v>
      </c>
      <c r="D10" s="91"/>
      <c r="E10" s="89"/>
      <c r="F10" s="90"/>
      <c r="G10" s="91"/>
      <c r="H10" s="89"/>
      <c r="I10" s="90"/>
      <c r="J10" s="91"/>
      <c r="K10" s="89"/>
      <c r="L10" s="90"/>
      <c r="M10" s="91"/>
      <c r="N10" s="89"/>
      <c r="O10" s="90"/>
      <c r="P10" s="91"/>
      <c r="Q10" s="89"/>
      <c r="R10" s="90"/>
    </row>
    <row r="11" spans="1:18" ht="15" thickBot="1">
      <c r="B11" s="37"/>
      <c r="C11" s="141"/>
      <c r="D11" s="88"/>
      <c r="E11" s="94"/>
      <c r="F11" s="95"/>
      <c r="G11" s="88"/>
      <c r="H11" s="94"/>
      <c r="I11" s="95"/>
      <c r="J11" s="88"/>
      <c r="K11" s="94"/>
      <c r="L11" s="95"/>
      <c r="M11" s="88"/>
      <c r="N11" s="94"/>
      <c r="O11" s="95"/>
      <c r="P11" s="88"/>
      <c r="Q11" s="94"/>
      <c r="R11" s="95"/>
    </row>
    <row r="12" spans="1:18" ht="15" thickBot="1">
      <c r="B12" s="139" t="s">
        <v>5</v>
      </c>
      <c r="C12" s="142" t="s">
        <v>291</v>
      </c>
      <c r="D12" s="46">
        <f t="shared" ref="D12:R12" si="1">SUM(D14:D17)</f>
        <v>0</v>
      </c>
      <c r="E12" s="47">
        <f t="shared" si="1"/>
        <v>0</v>
      </c>
      <c r="F12" s="47">
        <f t="shared" si="1"/>
        <v>0</v>
      </c>
      <c r="G12" s="46">
        <f t="shared" si="1"/>
        <v>0</v>
      </c>
      <c r="H12" s="47">
        <f t="shared" si="1"/>
        <v>0</v>
      </c>
      <c r="I12" s="47">
        <f t="shared" si="1"/>
        <v>0</v>
      </c>
      <c r="J12" s="46">
        <f t="shared" si="1"/>
        <v>0</v>
      </c>
      <c r="K12" s="47">
        <f t="shared" si="1"/>
        <v>0</v>
      </c>
      <c r="L12" s="47">
        <f t="shared" si="1"/>
        <v>0</v>
      </c>
      <c r="M12" s="46">
        <f t="shared" si="1"/>
        <v>0</v>
      </c>
      <c r="N12" s="47">
        <f t="shared" si="1"/>
        <v>0</v>
      </c>
      <c r="O12" s="47">
        <f t="shared" si="1"/>
        <v>0</v>
      </c>
      <c r="P12" s="46">
        <f t="shared" si="1"/>
        <v>0</v>
      </c>
      <c r="Q12" s="47">
        <f t="shared" si="1"/>
        <v>0</v>
      </c>
      <c r="R12" s="47">
        <f t="shared" si="1"/>
        <v>0</v>
      </c>
    </row>
    <row r="13" spans="1:18">
      <c r="B13" s="37"/>
      <c r="C13" s="141" t="s">
        <v>115</v>
      </c>
      <c r="D13" s="96"/>
      <c r="E13" s="97"/>
      <c r="F13" s="98"/>
      <c r="G13" s="96"/>
      <c r="H13" s="97"/>
      <c r="I13" s="98"/>
      <c r="J13" s="96"/>
      <c r="K13" s="97"/>
      <c r="L13" s="98"/>
      <c r="M13" s="96"/>
      <c r="N13" s="97"/>
      <c r="O13" s="97"/>
      <c r="P13" s="96"/>
      <c r="Q13" s="97"/>
      <c r="R13" s="98"/>
    </row>
    <row r="14" spans="1:18">
      <c r="B14" s="38" t="s">
        <v>6</v>
      </c>
      <c r="C14" s="143" t="s">
        <v>7</v>
      </c>
      <c r="D14" s="91"/>
      <c r="E14" s="89"/>
      <c r="F14" s="100">
        <f>D14+E14</f>
        <v>0</v>
      </c>
      <c r="G14" s="91"/>
      <c r="H14" s="89"/>
      <c r="I14" s="100">
        <f>G14+H14</f>
        <v>0</v>
      </c>
      <c r="J14" s="91"/>
      <c r="K14" s="89"/>
      <c r="L14" s="100">
        <f>J14+K14</f>
        <v>0</v>
      </c>
      <c r="M14" s="91"/>
      <c r="N14" s="89"/>
      <c r="O14" s="103">
        <f>M14+N14</f>
        <v>0</v>
      </c>
      <c r="P14" s="91">
        <f t="shared" ref="P14:Q17" si="2">D14+G14+J14+M14</f>
        <v>0</v>
      </c>
      <c r="Q14" s="89">
        <f t="shared" si="2"/>
        <v>0</v>
      </c>
      <c r="R14" s="100">
        <f>P14+Q14</f>
        <v>0</v>
      </c>
    </row>
    <row r="15" spans="1:18">
      <c r="B15" s="38" t="s">
        <v>8</v>
      </c>
      <c r="C15" s="143" t="s">
        <v>9</v>
      </c>
      <c r="D15" s="91"/>
      <c r="E15" s="89"/>
      <c r="F15" s="100">
        <f>D15+E15</f>
        <v>0</v>
      </c>
      <c r="G15" s="91"/>
      <c r="H15" s="89"/>
      <c r="I15" s="100">
        <f>G15+H15</f>
        <v>0</v>
      </c>
      <c r="J15" s="91"/>
      <c r="K15" s="89"/>
      <c r="L15" s="100">
        <f>J15+K15</f>
        <v>0</v>
      </c>
      <c r="M15" s="91"/>
      <c r="N15" s="89"/>
      <c r="O15" s="103">
        <f>M15+N15</f>
        <v>0</v>
      </c>
      <c r="P15" s="91">
        <f t="shared" si="2"/>
        <v>0</v>
      </c>
      <c r="Q15" s="89">
        <f t="shared" si="2"/>
        <v>0</v>
      </c>
      <c r="R15" s="100">
        <f>P15+Q15</f>
        <v>0</v>
      </c>
    </row>
    <row r="16" spans="1:18">
      <c r="B16" s="39" t="s">
        <v>10</v>
      </c>
      <c r="C16" s="144" t="s">
        <v>11</v>
      </c>
      <c r="D16" s="91"/>
      <c r="E16" s="89"/>
      <c r="F16" s="102">
        <f>D16+E16</f>
        <v>0</v>
      </c>
      <c r="G16" s="91"/>
      <c r="H16" s="89"/>
      <c r="I16" s="102">
        <f>G16+H16</f>
        <v>0</v>
      </c>
      <c r="J16" s="91"/>
      <c r="K16" s="89"/>
      <c r="L16" s="102">
        <f>J16+K16</f>
        <v>0</v>
      </c>
      <c r="M16" s="91"/>
      <c r="N16" s="89"/>
      <c r="O16" s="145">
        <f>M16+N16</f>
        <v>0</v>
      </c>
      <c r="P16" s="91">
        <f t="shared" si="2"/>
        <v>0</v>
      </c>
      <c r="Q16" s="89">
        <f t="shared" si="2"/>
        <v>0</v>
      </c>
      <c r="R16" s="102">
        <f>P16+Q16</f>
        <v>0</v>
      </c>
    </row>
    <row r="17" spans="2:18">
      <c r="B17" s="38" t="s">
        <v>12</v>
      </c>
      <c r="C17" s="143" t="s">
        <v>13</v>
      </c>
      <c r="D17" s="91"/>
      <c r="E17" s="89"/>
      <c r="F17" s="100">
        <f>D17+E17</f>
        <v>0</v>
      </c>
      <c r="G17" s="91"/>
      <c r="H17" s="89"/>
      <c r="I17" s="100">
        <f>G17+H17</f>
        <v>0</v>
      </c>
      <c r="J17" s="91"/>
      <c r="K17" s="89"/>
      <c r="L17" s="100">
        <f>J17+K17</f>
        <v>0</v>
      </c>
      <c r="M17" s="91"/>
      <c r="N17" s="89"/>
      <c r="O17" s="103">
        <f>M17+N17</f>
        <v>0</v>
      </c>
      <c r="P17" s="91">
        <f t="shared" si="2"/>
        <v>0</v>
      </c>
      <c r="Q17" s="89">
        <f t="shared" si="2"/>
        <v>0</v>
      </c>
      <c r="R17" s="100">
        <f>P17+Q17</f>
        <v>0</v>
      </c>
    </row>
    <row r="18" spans="2:18" ht="15" thickBot="1">
      <c r="B18" s="37"/>
      <c r="C18" s="40"/>
      <c r="D18" s="88"/>
      <c r="E18" s="94"/>
      <c r="F18" s="95"/>
      <c r="G18" s="88"/>
      <c r="H18" s="94"/>
      <c r="I18" s="95"/>
      <c r="J18" s="88"/>
      <c r="K18" s="94"/>
      <c r="L18" s="95"/>
      <c r="M18" s="88"/>
      <c r="N18" s="94"/>
      <c r="O18" s="94"/>
      <c r="P18" s="88"/>
      <c r="Q18" s="94"/>
      <c r="R18" s="95"/>
    </row>
    <row r="19" spans="2:18" ht="15" thickBot="1">
      <c r="B19" s="139" t="s">
        <v>14</v>
      </c>
      <c r="C19" s="142" t="s">
        <v>75</v>
      </c>
      <c r="D19" s="46">
        <f t="shared" ref="D19:R19" si="3">SUM(D21:D23)</f>
        <v>0</v>
      </c>
      <c r="E19" s="47">
        <f t="shared" si="3"/>
        <v>0</v>
      </c>
      <c r="F19" s="47">
        <f t="shared" si="3"/>
        <v>0</v>
      </c>
      <c r="G19" s="46">
        <f t="shared" si="3"/>
        <v>0</v>
      </c>
      <c r="H19" s="47">
        <f t="shared" si="3"/>
        <v>0</v>
      </c>
      <c r="I19" s="47">
        <f t="shared" si="3"/>
        <v>0</v>
      </c>
      <c r="J19" s="46">
        <f t="shared" si="3"/>
        <v>0</v>
      </c>
      <c r="K19" s="47">
        <f t="shared" si="3"/>
        <v>0</v>
      </c>
      <c r="L19" s="47">
        <f t="shared" si="3"/>
        <v>0</v>
      </c>
      <c r="M19" s="46">
        <f t="shared" si="3"/>
        <v>0</v>
      </c>
      <c r="N19" s="47">
        <f t="shared" si="3"/>
        <v>0</v>
      </c>
      <c r="O19" s="47">
        <f t="shared" si="3"/>
        <v>0</v>
      </c>
      <c r="P19" s="46">
        <f t="shared" si="3"/>
        <v>0</v>
      </c>
      <c r="Q19" s="47">
        <f t="shared" si="3"/>
        <v>0</v>
      </c>
      <c r="R19" s="47">
        <f t="shared" si="3"/>
        <v>0</v>
      </c>
    </row>
    <row r="20" spans="2:18">
      <c r="B20" s="37"/>
      <c r="C20" s="141" t="s">
        <v>114</v>
      </c>
      <c r="D20" s="96"/>
      <c r="E20" s="97"/>
      <c r="F20" s="97"/>
      <c r="G20" s="96"/>
      <c r="H20" s="97"/>
      <c r="I20" s="97"/>
      <c r="J20" s="96"/>
      <c r="K20" s="97"/>
      <c r="L20" s="97"/>
      <c r="M20" s="96"/>
      <c r="N20" s="97"/>
      <c r="O20" s="97"/>
      <c r="P20" s="96"/>
      <c r="Q20" s="97"/>
      <c r="R20" s="98"/>
    </row>
    <row r="21" spans="2:18">
      <c r="B21" s="38" t="s">
        <v>15</v>
      </c>
      <c r="C21" s="143" t="s">
        <v>7</v>
      </c>
      <c r="D21" s="91"/>
      <c r="E21" s="89"/>
      <c r="F21" s="103">
        <f>D21+E21</f>
        <v>0</v>
      </c>
      <c r="G21" s="91"/>
      <c r="H21" s="89"/>
      <c r="I21" s="103">
        <f>G21+H21</f>
        <v>0</v>
      </c>
      <c r="J21" s="91"/>
      <c r="K21" s="89"/>
      <c r="L21" s="103">
        <f>J21+K21</f>
        <v>0</v>
      </c>
      <c r="M21" s="91"/>
      <c r="N21" s="89"/>
      <c r="O21" s="103">
        <f>M21+N21</f>
        <v>0</v>
      </c>
      <c r="P21" s="91">
        <f t="shared" ref="P21:Q23" si="4">D21+G21+J21+M21</f>
        <v>0</v>
      </c>
      <c r="Q21" s="89">
        <f t="shared" si="4"/>
        <v>0</v>
      </c>
      <c r="R21" s="100">
        <f>P21+Q21</f>
        <v>0</v>
      </c>
    </row>
    <row r="22" spans="2:18">
      <c r="B22" s="38" t="s">
        <v>16</v>
      </c>
      <c r="C22" s="143" t="s">
        <v>9</v>
      </c>
      <c r="D22" s="91"/>
      <c r="E22" s="89"/>
      <c r="F22" s="103">
        <f>D22+E22</f>
        <v>0</v>
      </c>
      <c r="G22" s="91"/>
      <c r="H22" s="89"/>
      <c r="I22" s="103">
        <f>G22+H22</f>
        <v>0</v>
      </c>
      <c r="J22" s="91"/>
      <c r="K22" s="89"/>
      <c r="L22" s="103">
        <f>J22+K22</f>
        <v>0</v>
      </c>
      <c r="M22" s="91"/>
      <c r="N22" s="89"/>
      <c r="O22" s="103">
        <f>M22+N22</f>
        <v>0</v>
      </c>
      <c r="P22" s="91">
        <f t="shared" si="4"/>
        <v>0</v>
      </c>
      <c r="Q22" s="89">
        <f t="shared" si="4"/>
        <v>0</v>
      </c>
      <c r="R22" s="100">
        <f>P22+Q22</f>
        <v>0</v>
      </c>
    </row>
    <row r="23" spans="2:18">
      <c r="B23" s="38" t="s">
        <v>17</v>
      </c>
      <c r="C23" s="144" t="s">
        <v>11</v>
      </c>
      <c r="D23" s="91"/>
      <c r="E23" s="89"/>
      <c r="F23" s="103">
        <f>D23+E23</f>
        <v>0</v>
      </c>
      <c r="G23" s="91"/>
      <c r="H23" s="89"/>
      <c r="I23" s="103">
        <f>G23+H23</f>
        <v>0</v>
      </c>
      <c r="J23" s="91"/>
      <c r="K23" s="89"/>
      <c r="L23" s="103">
        <f>J23+K23</f>
        <v>0</v>
      </c>
      <c r="M23" s="91"/>
      <c r="N23" s="89"/>
      <c r="O23" s="103">
        <f>M23+N23</f>
        <v>0</v>
      </c>
      <c r="P23" s="91">
        <f t="shared" si="4"/>
        <v>0</v>
      </c>
      <c r="Q23" s="89">
        <f t="shared" si="4"/>
        <v>0</v>
      </c>
      <c r="R23" s="100">
        <f>P23+Q23</f>
        <v>0</v>
      </c>
    </row>
    <row r="24" spans="2:18" ht="15" thickBot="1">
      <c r="B24" s="37"/>
      <c r="C24" s="141"/>
      <c r="D24" s="88"/>
      <c r="E24" s="94"/>
      <c r="F24" s="94"/>
      <c r="G24" s="88"/>
      <c r="H24" s="94"/>
      <c r="I24" s="94"/>
      <c r="J24" s="88"/>
      <c r="K24" s="94"/>
      <c r="L24" s="94"/>
      <c r="M24" s="88"/>
      <c r="N24" s="94"/>
      <c r="O24" s="94"/>
      <c r="P24" s="88"/>
      <c r="Q24" s="94"/>
      <c r="R24" s="95"/>
    </row>
    <row r="25" spans="2:18" ht="15" thickBot="1">
      <c r="B25" s="139" t="s">
        <v>18</v>
      </c>
      <c r="C25" s="142" t="s">
        <v>87</v>
      </c>
      <c r="D25" s="46">
        <f t="shared" ref="D25:R25" si="5">D27+D31+D35</f>
        <v>0</v>
      </c>
      <c r="E25" s="47">
        <f t="shared" si="5"/>
        <v>0</v>
      </c>
      <c r="F25" s="48">
        <f t="shared" si="5"/>
        <v>0</v>
      </c>
      <c r="G25" s="46">
        <f t="shared" si="5"/>
        <v>0</v>
      </c>
      <c r="H25" s="47">
        <f t="shared" si="5"/>
        <v>0</v>
      </c>
      <c r="I25" s="48">
        <f t="shared" si="5"/>
        <v>0</v>
      </c>
      <c r="J25" s="46">
        <f t="shared" si="5"/>
        <v>0</v>
      </c>
      <c r="K25" s="47">
        <f t="shared" si="5"/>
        <v>0</v>
      </c>
      <c r="L25" s="48">
        <f t="shared" si="5"/>
        <v>0</v>
      </c>
      <c r="M25" s="46">
        <f t="shared" si="5"/>
        <v>0</v>
      </c>
      <c r="N25" s="47">
        <f t="shared" si="5"/>
        <v>0</v>
      </c>
      <c r="O25" s="48">
        <f t="shared" si="5"/>
        <v>0</v>
      </c>
      <c r="P25" s="46">
        <f t="shared" si="5"/>
        <v>0</v>
      </c>
      <c r="Q25" s="47">
        <f t="shared" si="5"/>
        <v>0</v>
      </c>
      <c r="R25" s="48">
        <f t="shared" si="5"/>
        <v>0</v>
      </c>
    </row>
    <row r="26" spans="2:18">
      <c r="B26" s="37"/>
      <c r="C26" s="141" t="s">
        <v>19</v>
      </c>
      <c r="D26" s="96"/>
      <c r="E26" s="97"/>
      <c r="F26" s="98"/>
      <c r="G26" s="96"/>
      <c r="H26" s="97"/>
      <c r="I26" s="98"/>
      <c r="J26" s="96"/>
      <c r="K26" s="97"/>
      <c r="L26" s="98"/>
      <c r="M26" s="96"/>
      <c r="N26" s="97"/>
      <c r="O26" s="98"/>
      <c r="P26" s="96"/>
      <c r="Q26" s="97"/>
      <c r="R26" s="98"/>
    </row>
    <row r="27" spans="2:18">
      <c r="B27" s="41" t="s">
        <v>20</v>
      </c>
      <c r="C27" s="141" t="s">
        <v>123</v>
      </c>
      <c r="D27" s="104">
        <f>D28+D29+D30</f>
        <v>0</v>
      </c>
      <c r="E27" s="103">
        <f>E28+E29+E30</f>
        <v>0</v>
      </c>
      <c r="F27" s="100">
        <f t="shared" ref="F27:F38" si="6">D27+E27</f>
        <v>0</v>
      </c>
      <c r="G27" s="104">
        <f>G28+G29+G30</f>
        <v>0</v>
      </c>
      <c r="H27" s="103">
        <f>H28+H29+H30</f>
        <v>0</v>
      </c>
      <c r="I27" s="100">
        <f t="shared" ref="I27:I38" si="7">G27+H27</f>
        <v>0</v>
      </c>
      <c r="J27" s="104">
        <f>J28+J29+J30</f>
        <v>0</v>
      </c>
      <c r="K27" s="103">
        <f>K28+K29+K30</f>
        <v>0</v>
      </c>
      <c r="L27" s="100">
        <f t="shared" ref="L27:L38" si="8">J27+K27</f>
        <v>0</v>
      </c>
      <c r="M27" s="104">
        <f>M28+M29+M30</f>
        <v>0</v>
      </c>
      <c r="N27" s="103">
        <f>N28+N29+N30</f>
        <v>0</v>
      </c>
      <c r="O27" s="100">
        <f t="shared" ref="O27:O38" si="9">M27+N27</f>
        <v>0</v>
      </c>
      <c r="P27" s="104">
        <f>P28+P29+P30</f>
        <v>0</v>
      </c>
      <c r="Q27" s="103">
        <f>Q28+Q29+Q30</f>
        <v>0</v>
      </c>
      <c r="R27" s="100">
        <f t="shared" ref="R27:R38" si="10">P27+Q27</f>
        <v>0</v>
      </c>
    </row>
    <row r="28" spans="2:18">
      <c r="B28" s="38" t="s">
        <v>21</v>
      </c>
      <c r="C28" s="143" t="s">
        <v>22</v>
      </c>
      <c r="D28" s="91"/>
      <c r="E28" s="89"/>
      <c r="F28" s="100">
        <f t="shared" si="6"/>
        <v>0</v>
      </c>
      <c r="G28" s="91"/>
      <c r="H28" s="89"/>
      <c r="I28" s="100">
        <f t="shared" si="7"/>
        <v>0</v>
      </c>
      <c r="J28" s="91"/>
      <c r="K28" s="89"/>
      <c r="L28" s="100">
        <f t="shared" si="8"/>
        <v>0</v>
      </c>
      <c r="M28" s="91"/>
      <c r="N28" s="89"/>
      <c r="O28" s="100">
        <f t="shared" si="9"/>
        <v>0</v>
      </c>
      <c r="P28" s="91">
        <f>D28+G28+J28+M28</f>
        <v>0</v>
      </c>
      <c r="Q28" s="89">
        <f>E28+H28+K28+N28</f>
        <v>0</v>
      </c>
      <c r="R28" s="100">
        <f t="shared" si="10"/>
        <v>0</v>
      </c>
    </row>
    <row r="29" spans="2:18">
      <c r="B29" s="38" t="s">
        <v>23</v>
      </c>
      <c r="C29" s="143" t="s">
        <v>24</v>
      </c>
      <c r="D29" s="91"/>
      <c r="E29" s="89"/>
      <c r="F29" s="100">
        <f t="shared" si="6"/>
        <v>0</v>
      </c>
      <c r="G29" s="91"/>
      <c r="H29" s="89"/>
      <c r="I29" s="100">
        <f t="shared" si="7"/>
        <v>0</v>
      </c>
      <c r="J29" s="91"/>
      <c r="K29" s="89"/>
      <c r="L29" s="100">
        <f t="shared" si="8"/>
        <v>0</v>
      </c>
      <c r="M29" s="91"/>
      <c r="N29" s="89"/>
      <c r="O29" s="100">
        <f t="shared" si="9"/>
        <v>0</v>
      </c>
      <c r="P29" s="91">
        <f t="shared" ref="P29:Q38" si="11">D29+G29+J29+M29</f>
        <v>0</v>
      </c>
      <c r="Q29" s="89">
        <f t="shared" si="11"/>
        <v>0</v>
      </c>
      <c r="R29" s="100">
        <f t="shared" si="10"/>
        <v>0</v>
      </c>
    </row>
    <row r="30" spans="2:18">
      <c r="B30" s="38" t="s">
        <v>25</v>
      </c>
      <c r="C30" s="144" t="s">
        <v>26</v>
      </c>
      <c r="D30" s="91"/>
      <c r="E30" s="89"/>
      <c r="F30" s="100">
        <f t="shared" si="6"/>
        <v>0</v>
      </c>
      <c r="G30" s="91"/>
      <c r="H30" s="89"/>
      <c r="I30" s="100">
        <f t="shared" si="7"/>
        <v>0</v>
      </c>
      <c r="J30" s="91"/>
      <c r="K30" s="89"/>
      <c r="L30" s="100">
        <f t="shared" si="8"/>
        <v>0</v>
      </c>
      <c r="M30" s="91"/>
      <c r="N30" s="89"/>
      <c r="O30" s="100">
        <f t="shared" si="9"/>
        <v>0</v>
      </c>
      <c r="P30" s="91">
        <f t="shared" si="11"/>
        <v>0</v>
      </c>
      <c r="Q30" s="89">
        <f t="shared" si="11"/>
        <v>0</v>
      </c>
      <c r="R30" s="100">
        <f t="shared" si="10"/>
        <v>0</v>
      </c>
    </row>
    <row r="31" spans="2:18">
      <c r="B31" s="41" t="s">
        <v>27</v>
      </c>
      <c r="C31" s="141" t="s">
        <v>124</v>
      </c>
      <c r="D31" s="104">
        <f>D32+D33+D34</f>
        <v>0</v>
      </c>
      <c r="E31" s="103">
        <f>E32+E33+E34</f>
        <v>0</v>
      </c>
      <c r="F31" s="100">
        <f t="shared" si="6"/>
        <v>0</v>
      </c>
      <c r="G31" s="104">
        <f>G32+G33+G34</f>
        <v>0</v>
      </c>
      <c r="H31" s="103">
        <f>H32+H33+H34</f>
        <v>0</v>
      </c>
      <c r="I31" s="100">
        <f t="shared" si="7"/>
        <v>0</v>
      </c>
      <c r="J31" s="104">
        <f>J32+J33+J34</f>
        <v>0</v>
      </c>
      <c r="K31" s="103">
        <f>K32+K33+K34</f>
        <v>0</v>
      </c>
      <c r="L31" s="100">
        <f t="shared" si="8"/>
        <v>0</v>
      </c>
      <c r="M31" s="104">
        <f>M32+M33+M34</f>
        <v>0</v>
      </c>
      <c r="N31" s="103">
        <f>N32+N33+N34</f>
        <v>0</v>
      </c>
      <c r="O31" s="100">
        <f t="shared" si="9"/>
        <v>0</v>
      </c>
      <c r="P31" s="104">
        <f>P32+P33+P34</f>
        <v>0</v>
      </c>
      <c r="Q31" s="103">
        <f>Q32+Q33+Q34</f>
        <v>0</v>
      </c>
      <c r="R31" s="100">
        <f t="shared" si="10"/>
        <v>0</v>
      </c>
    </row>
    <row r="32" spans="2:18">
      <c r="B32" s="38" t="s">
        <v>28</v>
      </c>
      <c r="C32" s="143" t="s">
        <v>22</v>
      </c>
      <c r="D32" s="91"/>
      <c r="E32" s="89"/>
      <c r="F32" s="100">
        <f t="shared" si="6"/>
        <v>0</v>
      </c>
      <c r="G32" s="91"/>
      <c r="H32" s="89"/>
      <c r="I32" s="100">
        <f t="shared" si="7"/>
        <v>0</v>
      </c>
      <c r="J32" s="91"/>
      <c r="K32" s="89"/>
      <c r="L32" s="100">
        <f t="shared" si="8"/>
        <v>0</v>
      </c>
      <c r="M32" s="91"/>
      <c r="N32" s="89"/>
      <c r="O32" s="100">
        <f t="shared" si="9"/>
        <v>0</v>
      </c>
      <c r="P32" s="91">
        <f t="shared" si="11"/>
        <v>0</v>
      </c>
      <c r="Q32" s="89">
        <f t="shared" si="11"/>
        <v>0</v>
      </c>
      <c r="R32" s="100">
        <f t="shared" si="10"/>
        <v>0</v>
      </c>
    </row>
    <row r="33" spans="2:18">
      <c r="B33" s="38" t="s">
        <v>29</v>
      </c>
      <c r="C33" s="143" t="s">
        <v>24</v>
      </c>
      <c r="D33" s="91"/>
      <c r="E33" s="89"/>
      <c r="F33" s="100">
        <f t="shared" si="6"/>
        <v>0</v>
      </c>
      <c r="G33" s="91"/>
      <c r="H33" s="89"/>
      <c r="I33" s="100">
        <f t="shared" si="7"/>
        <v>0</v>
      </c>
      <c r="J33" s="91"/>
      <c r="K33" s="89"/>
      <c r="L33" s="100">
        <f t="shared" si="8"/>
        <v>0</v>
      </c>
      <c r="M33" s="91"/>
      <c r="N33" s="89"/>
      <c r="O33" s="100">
        <f t="shared" si="9"/>
        <v>0</v>
      </c>
      <c r="P33" s="91">
        <f t="shared" si="11"/>
        <v>0</v>
      </c>
      <c r="Q33" s="89">
        <f t="shared" si="11"/>
        <v>0</v>
      </c>
      <c r="R33" s="100">
        <f t="shared" si="10"/>
        <v>0</v>
      </c>
    </row>
    <row r="34" spans="2:18">
      <c r="B34" s="38" t="s">
        <v>30</v>
      </c>
      <c r="C34" s="144" t="s">
        <v>26</v>
      </c>
      <c r="D34" s="91"/>
      <c r="E34" s="89"/>
      <c r="F34" s="100">
        <f t="shared" si="6"/>
        <v>0</v>
      </c>
      <c r="G34" s="91"/>
      <c r="H34" s="89"/>
      <c r="I34" s="100">
        <f t="shared" si="7"/>
        <v>0</v>
      </c>
      <c r="J34" s="91"/>
      <c r="K34" s="89"/>
      <c r="L34" s="100">
        <f t="shared" si="8"/>
        <v>0</v>
      </c>
      <c r="M34" s="91"/>
      <c r="N34" s="89"/>
      <c r="O34" s="100">
        <f t="shared" si="9"/>
        <v>0</v>
      </c>
      <c r="P34" s="91">
        <f t="shared" si="11"/>
        <v>0</v>
      </c>
      <c r="Q34" s="89">
        <f t="shared" si="11"/>
        <v>0</v>
      </c>
      <c r="R34" s="100">
        <f t="shared" si="10"/>
        <v>0</v>
      </c>
    </row>
    <row r="35" spans="2:18">
      <c r="B35" s="41" t="s">
        <v>31</v>
      </c>
      <c r="C35" s="141" t="s">
        <v>125</v>
      </c>
      <c r="D35" s="104">
        <f>D36+D37+D38</f>
        <v>0</v>
      </c>
      <c r="E35" s="103">
        <f>E36+E37+E38</f>
        <v>0</v>
      </c>
      <c r="F35" s="100">
        <f t="shared" si="6"/>
        <v>0</v>
      </c>
      <c r="G35" s="104">
        <f>G36+G37+G38</f>
        <v>0</v>
      </c>
      <c r="H35" s="103">
        <f>H36+H37+H38</f>
        <v>0</v>
      </c>
      <c r="I35" s="100">
        <f t="shared" si="7"/>
        <v>0</v>
      </c>
      <c r="J35" s="104">
        <f>J36+J37+J38</f>
        <v>0</v>
      </c>
      <c r="K35" s="103">
        <f>K36+K37+K38</f>
        <v>0</v>
      </c>
      <c r="L35" s="100">
        <f t="shared" si="8"/>
        <v>0</v>
      </c>
      <c r="M35" s="104">
        <f>M36+M37+M38</f>
        <v>0</v>
      </c>
      <c r="N35" s="103">
        <f>N36+N37+N38</f>
        <v>0</v>
      </c>
      <c r="O35" s="100">
        <f t="shared" si="9"/>
        <v>0</v>
      </c>
      <c r="P35" s="104">
        <f>P36+P37+P38</f>
        <v>0</v>
      </c>
      <c r="Q35" s="103">
        <f>Q36+Q37+Q38</f>
        <v>0</v>
      </c>
      <c r="R35" s="100">
        <f t="shared" si="10"/>
        <v>0</v>
      </c>
    </row>
    <row r="36" spans="2:18">
      <c r="B36" s="38" t="s">
        <v>32</v>
      </c>
      <c r="C36" s="143" t="s">
        <v>22</v>
      </c>
      <c r="D36" s="91"/>
      <c r="E36" s="89"/>
      <c r="F36" s="100">
        <f t="shared" si="6"/>
        <v>0</v>
      </c>
      <c r="G36" s="91"/>
      <c r="H36" s="89"/>
      <c r="I36" s="100">
        <f t="shared" si="7"/>
        <v>0</v>
      </c>
      <c r="J36" s="91"/>
      <c r="K36" s="89"/>
      <c r="L36" s="100">
        <f t="shared" si="8"/>
        <v>0</v>
      </c>
      <c r="M36" s="91"/>
      <c r="N36" s="89"/>
      <c r="O36" s="100">
        <f t="shared" si="9"/>
        <v>0</v>
      </c>
      <c r="P36" s="91">
        <f t="shared" si="11"/>
        <v>0</v>
      </c>
      <c r="Q36" s="89">
        <f t="shared" si="11"/>
        <v>0</v>
      </c>
      <c r="R36" s="100">
        <f t="shared" si="10"/>
        <v>0</v>
      </c>
    </row>
    <row r="37" spans="2:18">
      <c r="B37" s="38" t="s">
        <v>33</v>
      </c>
      <c r="C37" s="143" t="s">
        <v>24</v>
      </c>
      <c r="D37" s="91"/>
      <c r="E37" s="89"/>
      <c r="F37" s="100">
        <f t="shared" si="6"/>
        <v>0</v>
      </c>
      <c r="G37" s="91"/>
      <c r="H37" s="89"/>
      <c r="I37" s="100">
        <f t="shared" si="7"/>
        <v>0</v>
      </c>
      <c r="J37" s="91"/>
      <c r="K37" s="89"/>
      <c r="L37" s="100">
        <f t="shared" si="8"/>
        <v>0</v>
      </c>
      <c r="M37" s="91"/>
      <c r="N37" s="89"/>
      <c r="O37" s="100">
        <f t="shared" si="9"/>
        <v>0</v>
      </c>
      <c r="P37" s="91">
        <f t="shared" si="11"/>
        <v>0</v>
      </c>
      <c r="Q37" s="89">
        <f t="shared" si="11"/>
        <v>0</v>
      </c>
      <c r="R37" s="100">
        <f t="shared" si="10"/>
        <v>0</v>
      </c>
    </row>
    <row r="38" spans="2:18" ht="15" thickBot="1">
      <c r="B38" s="38" t="s">
        <v>34</v>
      </c>
      <c r="C38" s="144" t="s">
        <v>26</v>
      </c>
      <c r="D38" s="88"/>
      <c r="E38" s="94"/>
      <c r="F38" s="146">
        <f t="shared" si="6"/>
        <v>0</v>
      </c>
      <c r="G38" s="88"/>
      <c r="H38" s="94"/>
      <c r="I38" s="146">
        <f t="shared" si="7"/>
        <v>0</v>
      </c>
      <c r="J38" s="88"/>
      <c r="K38" s="94"/>
      <c r="L38" s="146">
        <f t="shared" si="8"/>
        <v>0</v>
      </c>
      <c r="M38" s="88"/>
      <c r="N38" s="94"/>
      <c r="O38" s="146">
        <f t="shared" si="9"/>
        <v>0</v>
      </c>
      <c r="P38" s="88">
        <f t="shared" si="11"/>
        <v>0</v>
      </c>
      <c r="Q38" s="94">
        <f t="shared" si="11"/>
        <v>0</v>
      </c>
      <c r="R38" s="146">
        <f t="shared" si="10"/>
        <v>0</v>
      </c>
    </row>
    <row r="39" spans="2:18">
      <c r="B39" s="37"/>
      <c r="C39" s="438" t="s">
        <v>35</v>
      </c>
      <c r="D39" s="439"/>
      <c r="E39" s="439"/>
      <c r="F39" s="439"/>
      <c r="G39" s="439"/>
      <c r="H39" s="439"/>
      <c r="I39" s="439"/>
      <c r="J39" s="439"/>
      <c r="K39" s="439"/>
      <c r="L39" s="439"/>
      <c r="M39" s="439"/>
      <c r="N39" s="439"/>
      <c r="O39" s="439"/>
      <c r="P39" s="439"/>
      <c r="Q39" s="439"/>
      <c r="R39" s="440"/>
    </row>
    <row r="40" spans="2:18">
      <c r="B40" s="37"/>
      <c r="C40" s="441"/>
      <c r="D40" s="442"/>
      <c r="E40" s="442"/>
      <c r="F40" s="442"/>
      <c r="G40" s="442"/>
      <c r="H40" s="442"/>
      <c r="I40" s="442"/>
      <c r="J40" s="442"/>
      <c r="K40" s="442"/>
      <c r="L40" s="442"/>
      <c r="M40" s="442"/>
      <c r="N40" s="442"/>
      <c r="O40" s="442"/>
      <c r="P40" s="442"/>
      <c r="Q40" s="442"/>
      <c r="R40" s="443"/>
    </row>
    <row r="41" spans="2:18" ht="15" thickBot="1">
      <c r="B41" s="37"/>
      <c r="C41" s="444"/>
      <c r="D41" s="445"/>
      <c r="E41" s="445"/>
      <c r="F41" s="445"/>
      <c r="G41" s="445"/>
      <c r="H41" s="445"/>
      <c r="I41" s="445"/>
      <c r="J41" s="445"/>
      <c r="K41" s="445"/>
      <c r="L41" s="445"/>
      <c r="M41" s="445"/>
      <c r="N41" s="445"/>
      <c r="O41" s="445"/>
      <c r="P41" s="445"/>
      <c r="Q41" s="445"/>
      <c r="R41" s="446"/>
    </row>
    <row r="42" spans="2:18" ht="15" thickBot="1">
      <c r="B42" s="139" t="s">
        <v>36</v>
      </c>
      <c r="C42" s="51" t="s">
        <v>278</v>
      </c>
      <c r="D42" s="46">
        <f t="shared" ref="D42:R42" si="12">D44+D45</f>
        <v>0</v>
      </c>
      <c r="E42" s="47">
        <f t="shared" si="12"/>
        <v>0</v>
      </c>
      <c r="F42" s="48">
        <f t="shared" si="12"/>
        <v>0</v>
      </c>
      <c r="G42" s="46">
        <f t="shared" si="12"/>
        <v>0</v>
      </c>
      <c r="H42" s="47">
        <f t="shared" si="12"/>
        <v>0</v>
      </c>
      <c r="I42" s="48">
        <f t="shared" si="12"/>
        <v>0</v>
      </c>
      <c r="J42" s="46">
        <f t="shared" si="12"/>
        <v>0</v>
      </c>
      <c r="K42" s="47">
        <f t="shared" si="12"/>
        <v>0</v>
      </c>
      <c r="L42" s="48">
        <f t="shared" si="12"/>
        <v>0</v>
      </c>
      <c r="M42" s="46">
        <f t="shared" si="12"/>
        <v>0</v>
      </c>
      <c r="N42" s="47">
        <f t="shared" si="12"/>
        <v>0</v>
      </c>
      <c r="O42" s="48">
        <f t="shared" si="12"/>
        <v>0</v>
      </c>
      <c r="P42" s="46">
        <f t="shared" si="12"/>
        <v>0</v>
      </c>
      <c r="Q42" s="47">
        <f t="shared" si="12"/>
        <v>0</v>
      </c>
      <c r="R42" s="48">
        <f t="shared" si="12"/>
        <v>0</v>
      </c>
    </row>
    <row r="43" spans="2:18">
      <c r="B43" s="139"/>
      <c r="C43" s="105" t="s">
        <v>115</v>
      </c>
      <c r="D43" s="113"/>
      <c r="E43" s="114"/>
      <c r="F43" s="107"/>
      <c r="G43" s="113"/>
      <c r="H43" s="114"/>
      <c r="I43" s="107"/>
      <c r="J43" s="113"/>
      <c r="K43" s="114"/>
      <c r="L43" s="107"/>
      <c r="M43" s="113"/>
      <c r="N43" s="114"/>
      <c r="O43" s="107"/>
      <c r="P43" s="113"/>
      <c r="Q43" s="114"/>
      <c r="R43" s="107"/>
    </row>
    <row r="44" spans="2:18">
      <c r="B44" s="38" t="s">
        <v>38</v>
      </c>
      <c r="C44" s="115" t="s">
        <v>275</v>
      </c>
      <c r="D44" s="117"/>
      <c r="E44" s="118"/>
      <c r="F44" s="107">
        <f>D44+E44</f>
        <v>0</v>
      </c>
      <c r="G44" s="117"/>
      <c r="H44" s="118"/>
      <c r="I44" s="107">
        <f>G44+H44</f>
        <v>0</v>
      </c>
      <c r="J44" s="117"/>
      <c r="K44" s="118"/>
      <c r="L44" s="107">
        <f>J44+K44</f>
        <v>0</v>
      </c>
      <c r="M44" s="117"/>
      <c r="N44" s="118"/>
      <c r="O44" s="107">
        <f>M44+N44</f>
        <v>0</v>
      </c>
      <c r="P44" s="117">
        <f t="shared" ref="P44:Q47" si="13">D44+G44+J44+M44</f>
        <v>0</v>
      </c>
      <c r="Q44" s="118">
        <f t="shared" si="13"/>
        <v>0</v>
      </c>
      <c r="R44" s="107">
        <f>P44+Q44</f>
        <v>0</v>
      </c>
    </row>
    <row r="45" spans="2:18">
      <c r="B45" s="38" t="s">
        <v>39</v>
      </c>
      <c r="C45" s="115" t="s">
        <v>276</v>
      </c>
      <c r="D45" s="117"/>
      <c r="E45" s="118"/>
      <c r="F45" s="107">
        <f>D45+E45</f>
        <v>0</v>
      </c>
      <c r="G45" s="117"/>
      <c r="H45" s="118"/>
      <c r="I45" s="107">
        <f>G45+H45</f>
        <v>0</v>
      </c>
      <c r="J45" s="117"/>
      <c r="K45" s="118"/>
      <c r="L45" s="107">
        <f>J45+K45</f>
        <v>0</v>
      </c>
      <c r="M45" s="117"/>
      <c r="N45" s="118"/>
      <c r="O45" s="107">
        <f>M45+N45</f>
        <v>0</v>
      </c>
      <c r="P45" s="117">
        <f t="shared" si="13"/>
        <v>0</v>
      </c>
      <c r="Q45" s="118">
        <f t="shared" si="13"/>
        <v>0</v>
      </c>
      <c r="R45" s="107">
        <f>P45+Q45</f>
        <v>0</v>
      </c>
    </row>
    <row r="46" spans="2:18" ht="15" thickBot="1">
      <c r="B46" s="38"/>
      <c r="C46" s="115"/>
      <c r="D46" s="113"/>
      <c r="E46" s="114"/>
      <c r="F46" s="107"/>
      <c r="G46" s="113"/>
      <c r="H46" s="114"/>
      <c r="I46" s="107"/>
      <c r="J46" s="113"/>
      <c r="K46" s="114"/>
      <c r="L46" s="107"/>
      <c r="M46" s="113"/>
      <c r="N46" s="114"/>
      <c r="O46" s="107"/>
      <c r="P46" s="113"/>
      <c r="Q46" s="114"/>
      <c r="R46" s="107"/>
    </row>
    <row r="47" spans="2:18" ht="15" thickBot="1">
      <c r="B47" s="139" t="s">
        <v>40</v>
      </c>
      <c r="C47" s="51" t="s">
        <v>41</v>
      </c>
      <c r="D47" s="46"/>
      <c r="E47" s="47"/>
      <c r="F47" s="48">
        <f>D47+E47</f>
        <v>0</v>
      </c>
      <c r="G47" s="46"/>
      <c r="H47" s="47"/>
      <c r="I47" s="48">
        <f>G47+H47</f>
        <v>0</v>
      </c>
      <c r="J47" s="46"/>
      <c r="K47" s="47"/>
      <c r="L47" s="48">
        <f>J47+K47</f>
        <v>0</v>
      </c>
      <c r="M47" s="46"/>
      <c r="N47" s="47"/>
      <c r="O47" s="48">
        <f>M47+N47</f>
        <v>0</v>
      </c>
      <c r="P47" s="46">
        <f t="shared" si="13"/>
        <v>0</v>
      </c>
      <c r="Q47" s="47">
        <f t="shared" si="13"/>
        <v>0</v>
      </c>
      <c r="R47" s="48">
        <f>P47+Q47</f>
        <v>0</v>
      </c>
    </row>
    <row r="48" spans="2:18">
      <c r="B48" s="139"/>
      <c r="C48" s="115" t="s">
        <v>790</v>
      </c>
      <c r="D48" s="113"/>
      <c r="E48" s="114"/>
      <c r="F48" s="107"/>
      <c r="G48" s="113"/>
      <c r="H48" s="114"/>
      <c r="I48" s="107"/>
      <c r="J48" s="113"/>
      <c r="K48" s="114"/>
      <c r="L48" s="107"/>
      <c r="M48" s="113"/>
      <c r="N48" s="114"/>
      <c r="O48" s="107"/>
      <c r="P48" s="113"/>
      <c r="Q48" s="114"/>
      <c r="R48" s="107"/>
    </row>
    <row r="49" spans="2:18">
      <c r="B49" s="42" t="s">
        <v>90</v>
      </c>
      <c r="C49" s="233" t="s">
        <v>791</v>
      </c>
      <c r="D49" s="117"/>
      <c r="E49" s="118"/>
      <c r="F49" s="107">
        <f>D49+E49</f>
        <v>0</v>
      </c>
      <c r="G49" s="117"/>
      <c r="H49" s="118"/>
      <c r="I49" s="107">
        <f>G49+H49</f>
        <v>0</v>
      </c>
      <c r="J49" s="117"/>
      <c r="K49" s="118"/>
      <c r="L49" s="107">
        <f>J49+K49</f>
        <v>0</v>
      </c>
      <c r="M49" s="117"/>
      <c r="N49" s="118"/>
      <c r="O49" s="107">
        <f>M49+N49</f>
        <v>0</v>
      </c>
      <c r="P49" s="117">
        <f>D49+G49+J49+M49</f>
        <v>0</v>
      </c>
      <c r="Q49" s="118">
        <f>E49+H49+K49+N49</f>
        <v>0</v>
      </c>
      <c r="R49" s="107">
        <f>P49+Q49</f>
        <v>0</v>
      </c>
    </row>
    <row r="50" spans="2:18">
      <c r="B50" s="20" t="s">
        <v>91</v>
      </c>
      <c r="C50" s="233" t="s">
        <v>792</v>
      </c>
      <c r="D50" s="117"/>
      <c r="E50" s="118"/>
      <c r="F50" s="107">
        <f>D50+E50</f>
        <v>0</v>
      </c>
      <c r="G50" s="117"/>
      <c r="H50" s="118"/>
      <c r="I50" s="107">
        <f>G50+H50</f>
        <v>0</v>
      </c>
      <c r="J50" s="117"/>
      <c r="K50" s="118"/>
      <c r="L50" s="107">
        <f>J50+K50</f>
        <v>0</v>
      </c>
      <c r="M50" s="117"/>
      <c r="N50" s="118"/>
      <c r="O50" s="107">
        <f>M50+N50</f>
        <v>0</v>
      </c>
      <c r="P50" s="117">
        <f>D50+G50+J50+M50</f>
        <v>0</v>
      </c>
      <c r="Q50" s="118">
        <f>E50+H50+K50+N50</f>
        <v>0</v>
      </c>
      <c r="R50" s="107">
        <f>P50+Q50</f>
        <v>0</v>
      </c>
    </row>
    <row r="51" spans="2:18" ht="15" thickBot="1">
      <c r="B51" s="139"/>
      <c r="C51" s="49"/>
      <c r="D51" s="113"/>
      <c r="E51" s="114"/>
      <c r="F51" s="107"/>
      <c r="G51" s="113"/>
      <c r="H51" s="114"/>
      <c r="I51" s="107"/>
      <c r="J51" s="113"/>
      <c r="K51" s="114"/>
      <c r="L51" s="107"/>
      <c r="M51" s="113"/>
      <c r="N51" s="114"/>
      <c r="O51" s="107"/>
      <c r="P51" s="113"/>
      <c r="Q51" s="114"/>
      <c r="R51" s="107"/>
    </row>
    <row r="52" spans="2:18" ht="15" thickBot="1">
      <c r="B52" s="139" t="s">
        <v>42</v>
      </c>
      <c r="C52" s="51" t="s">
        <v>279</v>
      </c>
      <c r="D52" s="46">
        <f t="shared" ref="D52:R52" si="14">D54+D55</f>
        <v>0</v>
      </c>
      <c r="E52" s="47">
        <f t="shared" si="14"/>
        <v>0</v>
      </c>
      <c r="F52" s="48">
        <f t="shared" si="14"/>
        <v>0</v>
      </c>
      <c r="G52" s="46">
        <f t="shared" si="14"/>
        <v>0</v>
      </c>
      <c r="H52" s="47">
        <f t="shared" si="14"/>
        <v>0</v>
      </c>
      <c r="I52" s="48">
        <f t="shared" si="14"/>
        <v>0</v>
      </c>
      <c r="J52" s="46">
        <f t="shared" si="14"/>
        <v>0</v>
      </c>
      <c r="K52" s="47">
        <f t="shared" si="14"/>
        <v>0</v>
      </c>
      <c r="L52" s="48">
        <f t="shared" si="14"/>
        <v>0</v>
      </c>
      <c r="M52" s="46">
        <f t="shared" si="14"/>
        <v>0</v>
      </c>
      <c r="N52" s="47">
        <f t="shared" si="14"/>
        <v>0</v>
      </c>
      <c r="O52" s="48">
        <f t="shared" si="14"/>
        <v>0</v>
      </c>
      <c r="P52" s="46">
        <f t="shared" si="14"/>
        <v>0</v>
      </c>
      <c r="Q52" s="47">
        <f t="shared" si="14"/>
        <v>0</v>
      </c>
      <c r="R52" s="48">
        <f t="shared" si="14"/>
        <v>0</v>
      </c>
    </row>
    <row r="53" spans="2:18">
      <c r="B53" s="139"/>
      <c r="C53" s="105" t="s">
        <v>115</v>
      </c>
      <c r="D53" s="113"/>
      <c r="E53" s="114"/>
      <c r="F53" s="107"/>
      <c r="G53" s="113"/>
      <c r="H53" s="114"/>
      <c r="I53" s="107"/>
      <c r="J53" s="113"/>
      <c r="K53" s="114"/>
      <c r="L53" s="107"/>
      <c r="M53" s="113"/>
      <c r="N53" s="114"/>
      <c r="O53" s="107"/>
      <c r="P53" s="113"/>
      <c r="Q53" s="114"/>
      <c r="R53" s="107"/>
    </row>
    <row r="54" spans="2:18">
      <c r="B54" s="38" t="s">
        <v>44</v>
      </c>
      <c r="C54" s="115" t="s">
        <v>275</v>
      </c>
      <c r="D54" s="117"/>
      <c r="E54" s="118"/>
      <c r="F54" s="107">
        <f>D54+E54</f>
        <v>0</v>
      </c>
      <c r="G54" s="117"/>
      <c r="H54" s="118"/>
      <c r="I54" s="107">
        <f>G54+H54</f>
        <v>0</v>
      </c>
      <c r="J54" s="117"/>
      <c r="K54" s="118"/>
      <c r="L54" s="107">
        <f>J54+K54</f>
        <v>0</v>
      </c>
      <c r="M54" s="117"/>
      <c r="N54" s="118"/>
      <c r="O54" s="107">
        <f>M54+N54</f>
        <v>0</v>
      </c>
      <c r="P54" s="117">
        <f>D54+G54+J54+M54</f>
        <v>0</v>
      </c>
      <c r="Q54" s="118">
        <f>E54+H54+K54+N54</f>
        <v>0</v>
      </c>
      <c r="R54" s="107">
        <f>P54+Q54</f>
        <v>0</v>
      </c>
    </row>
    <row r="55" spans="2:18">
      <c r="B55" s="38" t="s">
        <v>45</v>
      </c>
      <c r="C55" s="115" t="s">
        <v>276</v>
      </c>
      <c r="D55" s="117"/>
      <c r="E55" s="118"/>
      <c r="F55" s="107">
        <f>D55+E55</f>
        <v>0</v>
      </c>
      <c r="G55" s="117"/>
      <c r="H55" s="118"/>
      <c r="I55" s="107">
        <f>G55+H55</f>
        <v>0</v>
      </c>
      <c r="J55" s="117"/>
      <c r="K55" s="118"/>
      <c r="L55" s="107">
        <f>J55+K55</f>
        <v>0</v>
      </c>
      <c r="M55" s="117"/>
      <c r="N55" s="118"/>
      <c r="O55" s="107">
        <f>M55+N55</f>
        <v>0</v>
      </c>
      <c r="P55" s="117">
        <f>D55+G55+J55+M55</f>
        <v>0</v>
      </c>
      <c r="Q55" s="118">
        <f>E55+H55+K55+N55</f>
        <v>0</v>
      </c>
      <c r="R55" s="107">
        <f>P55+Q55</f>
        <v>0</v>
      </c>
    </row>
    <row r="56" spans="2:18" ht="15" thickBot="1">
      <c r="B56" s="38"/>
      <c r="C56" s="115"/>
      <c r="D56" s="113"/>
      <c r="E56" s="114"/>
      <c r="F56" s="107"/>
      <c r="G56" s="113"/>
      <c r="H56" s="114"/>
      <c r="I56" s="107"/>
      <c r="J56" s="113"/>
      <c r="K56" s="114"/>
      <c r="L56" s="107"/>
      <c r="M56" s="113"/>
      <c r="N56" s="114"/>
      <c r="O56" s="107"/>
      <c r="P56" s="113"/>
      <c r="Q56" s="114"/>
      <c r="R56" s="107"/>
    </row>
    <row r="57" spans="2:18" ht="15" thickBot="1">
      <c r="B57" s="139" t="s">
        <v>46</v>
      </c>
      <c r="C57" s="147" t="s">
        <v>47</v>
      </c>
      <c r="D57" s="148"/>
      <c r="E57" s="71"/>
      <c r="F57" s="48">
        <f>D57+E57</f>
        <v>0</v>
      </c>
      <c r="G57" s="148"/>
      <c r="H57" s="71"/>
      <c r="I57" s="48">
        <f>G57+H57</f>
        <v>0</v>
      </c>
      <c r="J57" s="148"/>
      <c r="K57" s="71"/>
      <c r="L57" s="48">
        <f>J57+K57</f>
        <v>0</v>
      </c>
      <c r="M57" s="148"/>
      <c r="N57" s="71"/>
      <c r="O57" s="48">
        <f>M57+N57</f>
        <v>0</v>
      </c>
      <c r="P57" s="148">
        <f>D57+G57+J57+M57</f>
        <v>0</v>
      </c>
      <c r="Q57" s="71">
        <f>E57+H57+K57+N57</f>
        <v>0</v>
      </c>
      <c r="R57" s="48">
        <f>P57+Q57</f>
        <v>0</v>
      </c>
    </row>
    <row r="58" spans="2:18" ht="15" thickBot="1">
      <c r="B58" s="17"/>
      <c r="C58" s="115"/>
      <c r="D58" s="113"/>
      <c r="E58" s="114"/>
      <c r="F58" s="107"/>
      <c r="G58" s="113"/>
      <c r="H58" s="114"/>
      <c r="I58" s="107"/>
      <c r="J58" s="113"/>
      <c r="K58" s="114"/>
      <c r="L58" s="107"/>
      <c r="M58" s="113"/>
      <c r="N58" s="114"/>
      <c r="O58" s="107"/>
      <c r="P58" s="113"/>
      <c r="Q58" s="114"/>
      <c r="R58" s="107"/>
    </row>
    <row r="59" spans="2:18" ht="15" thickBot="1">
      <c r="B59" s="139" t="s">
        <v>48</v>
      </c>
      <c r="C59" s="149" t="s">
        <v>280</v>
      </c>
      <c r="D59" s="59">
        <f t="shared" ref="D59:R59" si="15">SUM(D60:D65)</f>
        <v>0</v>
      </c>
      <c r="E59" s="60">
        <f t="shared" si="15"/>
        <v>0</v>
      </c>
      <c r="F59" s="61">
        <f t="shared" si="15"/>
        <v>0</v>
      </c>
      <c r="G59" s="46">
        <f t="shared" si="15"/>
        <v>0</v>
      </c>
      <c r="H59" s="47">
        <f t="shared" si="15"/>
        <v>0</v>
      </c>
      <c r="I59" s="48">
        <f t="shared" si="15"/>
        <v>0</v>
      </c>
      <c r="J59" s="46">
        <f t="shared" si="15"/>
        <v>0</v>
      </c>
      <c r="K59" s="47">
        <f t="shared" si="15"/>
        <v>0</v>
      </c>
      <c r="L59" s="48">
        <f t="shared" si="15"/>
        <v>0</v>
      </c>
      <c r="M59" s="46">
        <f t="shared" si="15"/>
        <v>0</v>
      </c>
      <c r="N59" s="47">
        <f t="shared" si="15"/>
        <v>0</v>
      </c>
      <c r="O59" s="48">
        <f t="shared" si="15"/>
        <v>0</v>
      </c>
      <c r="P59" s="46">
        <f t="shared" si="15"/>
        <v>0</v>
      </c>
      <c r="Q59" s="47">
        <f t="shared" si="15"/>
        <v>0</v>
      </c>
      <c r="R59" s="48">
        <f t="shared" si="15"/>
        <v>0</v>
      </c>
    </row>
    <row r="60" spans="2:18">
      <c r="B60" s="38" t="s">
        <v>49</v>
      </c>
      <c r="C60" s="150" t="s">
        <v>50</v>
      </c>
      <c r="D60" s="96"/>
      <c r="E60" s="97"/>
      <c r="F60" s="124">
        <f t="shared" ref="F60:F65" si="16">D60+E60</f>
        <v>0</v>
      </c>
      <c r="G60" s="96"/>
      <c r="H60" s="97"/>
      <c r="I60" s="124">
        <f t="shared" ref="I60:I65" si="17">G60+H60</f>
        <v>0</v>
      </c>
      <c r="J60" s="96"/>
      <c r="K60" s="97"/>
      <c r="L60" s="124">
        <f t="shared" ref="L60:L65" si="18">J60+K60</f>
        <v>0</v>
      </c>
      <c r="M60" s="96"/>
      <c r="N60" s="97"/>
      <c r="O60" s="124">
        <f t="shared" ref="O60:O65" si="19">M60+N60</f>
        <v>0</v>
      </c>
      <c r="P60" s="96">
        <f t="shared" ref="P60:Q65" si="20">D60+G60+J60+M60</f>
        <v>0</v>
      </c>
      <c r="Q60" s="97">
        <f t="shared" si="20"/>
        <v>0</v>
      </c>
      <c r="R60" s="124">
        <f t="shared" ref="R60:R65" si="21">P60+Q60</f>
        <v>0</v>
      </c>
    </row>
    <row r="61" spans="2:18">
      <c r="B61" s="38" t="s">
        <v>51</v>
      </c>
      <c r="C61" s="141" t="s">
        <v>52</v>
      </c>
      <c r="D61" s="91"/>
      <c r="E61" s="89"/>
      <c r="F61" s="100">
        <f t="shared" si="16"/>
        <v>0</v>
      </c>
      <c r="G61" s="91"/>
      <c r="H61" s="89"/>
      <c r="I61" s="100">
        <f t="shared" si="17"/>
        <v>0</v>
      </c>
      <c r="J61" s="91"/>
      <c r="K61" s="89"/>
      <c r="L61" s="100">
        <f t="shared" si="18"/>
        <v>0</v>
      </c>
      <c r="M61" s="91"/>
      <c r="N61" s="89"/>
      <c r="O61" s="100">
        <f t="shared" si="19"/>
        <v>0</v>
      </c>
      <c r="P61" s="91">
        <f t="shared" si="20"/>
        <v>0</v>
      </c>
      <c r="Q61" s="89">
        <f t="shared" si="20"/>
        <v>0</v>
      </c>
      <c r="R61" s="100">
        <f t="shared" si="21"/>
        <v>0</v>
      </c>
    </row>
    <row r="62" spans="2:18">
      <c r="B62" s="38" t="s">
        <v>53</v>
      </c>
      <c r="C62" s="141" t="s">
        <v>54</v>
      </c>
      <c r="D62" s="91"/>
      <c r="E62" s="89"/>
      <c r="F62" s="100">
        <f t="shared" si="16"/>
        <v>0</v>
      </c>
      <c r="G62" s="91"/>
      <c r="H62" s="89"/>
      <c r="I62" s="100">
        <f t="shared" si="17"/>
        <v>0</v>
      </c>
      <c r="J62" s="91"/>
      <c r="K62" s="89"/>
      <c r="L62" s="100">
        <f t="shared" si="18"/>
        <v>0</v>
      </c>
      <c r="M62" s="91"/>
      <c r="N62" s="89"/>
      <c r="O62" s="100">
        <f t="shared" si="19"/>
        <v>0</v>
      </c>
      <c r="P62" s="91">
        <f t="shared" si="20"/>
        <v>0</v>
      </c>
      <c r="Q62" s="89">
        <f t="shared" si="20"/>
        <v>0</v>
      </c>
      <c r="R62" s="100">
        <f t="shared" si="21"/>
        <v>0</v>
      </c>
    </row>
    <row r="63" spans="2:18">
      <c r="B63" s="38" t="s">
        <v>55</v>
      </c>
      <c r="C63" s="141" t="s">
        <v>56</v>
      </c>
      <c r="D63" s="91"/>
      <c r="E63" s="89"/>
      <c r="F63" s="100">
        <f t="shared" si="16"/>
        <v>0</v>
      </c>
      <c r="G63" s="91"/>
      <c r="H63" s="89"/>
      <c r="I63" s="100">
        <f t="shared" si="17"/>
        <v>0</v>
      </c>
      <c r="J63" s="91"/>
      <c r="K63" s="89"/>
      <c r="L63" s="100">
        <f t="shared" si="18"/>
        <v>0</v>
      </c>
      <c r="M63" s="91"/>
      <c r="N63" s="89"/>
      <c r="O63" s="100">
        <f t="shared" si="19"/>
        <v>0</v>
      </c>
      <c r="P63" s="91">
        <f t="shared" si="20"/>
        <v>0</v>
      </c>
      <c r="Q63" s="89">
        <f t="shared" si="20"/>
        <v>0</v>
      </c>
      <c r="R63" s="100">
        <f t="shared" si="21"/>
        <v>0</v>
      </c>
    </row>
    <row r="64" spans="2:18">
      <c r="B64" s="38" t="s">
        <v>57</v>
      </c>
      <c r="C64" s="141" t="s">
        <v>58</v>
      </c>
      <c r="D64" s="91"/>
      <c r="E64" s="89"/>
      <c r="F64" s="100">
        <f t="shared" si="16"/>
        <v>0</v>
      </c>
      <c r="G64" s="91"/>
      <c r="H64" s="89"/>
      <c r="I64" s="100">
        <f t="shared" si="17"/>
        <v>0</v>
      </c>
      <c r="J64" s="91"/>
      <c r="K64" s="89"/>
      <c r="L64" s="100">
        <f t="shared" si="18"/>
        <v>0</v>
      </c>
      <c r="M64" s="91"/>
      <c r="N64" s="89"/>
      <c r="O64" s="100">
        <f t="shared" si="19"/>
        <v>0</v>
      </c>
      <c r="P64" s="91">
        <f t="shared" si="20"/>
        <v>0</v>
      </c>
      <c r="Q64" s="89">
        <f t="shared" si="20"/>
        <v>0</v>
      </c>
      <c r="R64" s="100">
        <f t="shared" si="21"/>
        <v>0</v>
      </c>
    </row>
    <row r="65" spans="2:18">
      <c r="B65" s="38" t="s">
        <v>59</v>
      </c>
      <c r="C65" s="141" t="s">
        <v>60</v>
      </c>
      <c r="D65" s="117"/>
      <c r="E65" s="118"/>
      <c r="F65" s="100">
        <f t="shared" si="16"/>
        <v>0</v>
      </c>
      <c r="G65" s="117"/>
      <c r="H65" s="118"/>
      <c r="I65" s="100">
        <f t="shared" si="17"/>
        <v>0</v>
      </c>
      <c r="J65" s="117"/>
      <c r="K65" s="118"/>
      <c r="L65" s="100">
        <f t="shared" si="18"/>
        <v>0</v>
      </c>
      <c r="M65" s="117"/>
      <c r="N65" s="118"/>
      <c r="O65" s="100">
        <f t="shared" si="19"/>
        <v>0</v>
      </c>
      <c r="P65" s="117">
        <f t="shared" si="20"/>
        <v>0</v>
      </c>
      <c r="Q65" s="118">
        <f t="shared" si="20"/>
        <v>0</v>
      </c>
      <c r="R65" s="100">
        <f t="shared" si="21"/>
        <v>0</v>
      </c>
    </row>
    <row r="66" spans="2:18" ht="15" thickBot="1">
      <c r="B66" s="38"/>
      <c r="C66" s="151"/>
      <c r="D66" s="126"/>
      <c r="E66" s="127"/>
      <c r="F66" s="95"/>
      <c r="G66" s="126"/>
      <c r="H66" s="127"/>
      <c r="I66" s="95"/>
      <c r="J66" s="126"/>
      <c r="K66" s="127"/>
      <c r="L66" s="95"/>
      <c r="M66" s="126"/>
      <c r="N66" s="127"/>
      <c r="O66" s="95"/>
      <c r="P66" s="126"/>
      <c r="Q66" s="127"/>
      <c r="R66" s="95"/>
    </row>
    <row r="67" spans="2:18" ht="15" thickBot="1">
      <c r="B67" s="152" t="s">
        <v>61</v>
      </c>
      <c r="C67" s="153" t="s">
        <v>283</v>
      </c>
      <c r="D67" s="59">
        <f t="shared" ref="D67:R67" si="22">D68+D69+D70</f>
        <v>0</v>
      </c>
      <c r="E67" s="60">
        <f t="shared" si="22"/>
        <v>0</v>
      </c>
      <c r="F67" s="61">
        <f t="shared" si="22"/>
        <v>0</v>
      </c>
      <c r="G67" s="59">
        <f t="shared" si="22"/>
        <v>0</v>
      </c>
      <c r="H67" s="60">
        <f t="shared" si="22"/>
        <v>0</v>
      </c>
      <c r="I67" s="61">
        <f t="shared" si="22"/>
        <v>0</v>
      </c>
      <c r="J67" s="59">
        <f t="shared" si="22"/>
        <v>0</v>
      </c>
      <c r="K67" s="60">
        <f t="shared" si="22"/>
        <v>0</v>
      </c>
      <c r="L67" s="61">
        <f t="shared" si="22"/>
        <v>0</v>
      </c>
      <c r="M67" s="59">
        <f t="shared" si="22"/>
        <v>0</v>
      </c>
      <c r="N67" s="60">
        <f t="shared" si="22"/>
        <v>0</v>
      </c>
      <c r="O67" s="61">
        <f t="shared" si="22"/>
        <v>0</v>
      </c>
      <c r="P67" s="59">
        <f t="shared" si="22"/>
        <v>0</v>
      </c>
      <c r="Q67" s="60">
        <f t="shared" si="22"/>
        <v>0</v>
      </c>
      <c r="R67" s="61">
        <f t="shared" si="22"/>
        <v>0</v>
      </c>
    </row>
    <row r="68" spans="2:18">
      <c r="B68" s="42" t="s">
        <v>62</v>
      </c>
      <c r="C68" s="105" t="s">
        <v>119</v>
      </c>
      <c r="D68" s="97"/>
      <c r="E68" s="97"/>
      <c r="F68" s="124">
        <f>D68+E68</f>
        <v>0</v>
      </c>
      <c r="G68" s="97"/>
      <c r="H68" s="97"/>
      <c r="I68" s="124">
        <f>G68+H68</f>
        <v>0</v>
      </c>
      <c r="J68" s="97"/>
      <c r="K68" s="97"/>
      <c r="L68" s="124">
        <f>J68+K68</f>
        <v>0</v>
      </c>
      <c r="M68" s="97"/>
      <c r="N68" s="97"/>
      <c r="O68" s="124">
        <f>M68+N68</f>
        <v>0</v>
      </c>
      <c r="P68" s="97">
        <f t="shared" ref="P68:Q70" si="23">D68+G68+J68+M68</f>
        <v>0</v>
      </c>
      <c r="Q68" s="97">
        <f t="shared" si="23"/>
        <v>0</v>
      </c>
      <c r="R68" s="124">
        <f>P68+Q68</f>
        <v>0</v>
      </c>
    </row>
    <row r="69" spans="2:18">
      <c r="B69" s="43" t="s">
        <v>63</v>
      </c>
      <c r="C69" s="115" t="s">
        <v>120</v>
      </c>
      <c r="D69" s="89"/>
      <c r="E69" s="89"/>
      <c r="F69" s="100">
        <f>D69+E69</f>
        <v>0</v>
      </c>
      <c r="G69" s="89"/>
      <c r="H69" s="89"/>
      <c r="I69" s="100">
        <f>G69+H69</f>
        <v>0</v>
      </c>
      <c r="J69" s="89"/>
      <c r="K69" s="89"/>
      <c r="L69" s="100">
        <f>J69+K69</f>
        <v>0</v>
      </c>
      <c r="M69" s="89"/>
      <c r="N69" s="89"/>
      <c r="O69" s="100">
        <f>M69+N69</f>
        <v>0</v>
      </c>
      <c r="P69" s="89">
        <f t="shared" si="23"/>
        <v>0</v>
      </c>
      <c r="Q69" s="89">
        <f t="shared" si="23"/>
        <v>0</v>
      </c>
      <c r="R69" s="100">
        <f>P69+Q69</f>
        <v>0</v>
      </c>
    </row>
    <row r="70" spans="2:18">
      <c r="B70" s="43" t="s">
        <v>64</v>
      </c>
      <c r="C70" s="115" t="s">
        <v>121</v>
      </c>
      <c r="D70" s="89"/>
      <c r="E70" s="89"/>
      <c r="F70" s="100">
        <f>D70+E70</f>
        <v>0</v>
      </c>
      <c r="G70" s="89"/>
      <c r="H70" s="89"/>
      <c r="I70" s="100">
        <f>G70+H70</f>
        <v>0</v>
      </c>
      <c r="J70" s="89"/>
      <c r="K70" s="89"/>
      <c r="L70" s="100">
        <f>J70+K70</f>
        <v>0</v>
      </c>
      <c r="M70" s="89"/>
      <c r="N70" s="89"/>
      <c r="O70" s="100">
        <f>M70+N70</f>
        <v>0</v>
      </c>
      <c r="P70" s="89">
        <f t="shared" si="23"/>
        <v>0</v>
      </c>
      <c r="Q70" s="89">
        <f t="shared" si="23"/>
        <v>0</v>
      </c>
      <c r="R70" s="100">
        <f>P70+Q70</f>
        <v>0</v>
      </c>
    </row>
    <row r="71" spans="2:18" ht="15" thickBot="1">
      <c r="B71" s="43"/>
      <c r="C71" s="116"/>
      <c r="D71" s="89"/>
      <c r="E71" s="89"/>
      <c r="F71" s="100"/>
      <c r="G71" s="89"/>
      <c r="H71" s="89"/>
      <c r="I71" s="100"/>
      <c r="J71" s="89"/>
      <c r="K71" s="89"/>
      <c r="L71" s="100"/>
      <c r="M71" s="89"/>
      <c r="N71" s="89"/>
      <c r="O71" s="100"/>
      <c r="P71" s="89"/>
      <c r="Q71" s="89"/>
      <c r="R71" s="100"/>
    </row>
    <row r="72" spans="2:18" ht="15" thickBot="1">
      <c r="B72" s="152" t="s">
        <v>146</v>
      </c>
      <c r="C72" s="154" t="s">
        <v>284</v>
      </c>
      <c r="D72" s="46">
        <f t="shared" ref="D72:R72" si="24">D73+D74</f>
        <v>0</v>
      </c>
      <c r="E72" s="47">
        <f t="shared" si="24"/>
        <v>0</v>
      </c>
      <c r="F72" s="48">
        <f t="shared" si="24"/>
        <v>0</v>
      </c>
      <c r="G72" s="59">
        <f t="shared" si="24"/>
        <v>0</v>
      </c>
      <c r="H72" s="60">
        <f t="shared" si="24"/>
        <v>0</v>
      </c>
      <c r="I72" s="61">
        <f t="shared" si="24"/>
        <v>0</v>
      </c>
      <c r="J72" s="59">
        <f t="shared" si="24"/>
        <v>0</v>
      </c>
      <c r="K72" s="60">
        <f t="shared" si="24"/>
        <v>0</v>
      </c>
      <c r="L72" s="61">
        <f t="shared" si="24"/>
        <v>0</v>
      </c>
      <c r="M72" s="59">
        <f t="shared" si="24"/>
        <v>0</v>
      </c>
      <c r="N72" s="60">
        <f t="shared" si="24"/>
        <v>0</v>
      </c>
      <c r="O72" s="61">
        <f t="shared" si="24"/>
        <v>0</v>
      </c>
      <c r="P72" s="59">
        <f t="shared" si="24"/>
        <v>0</v>
      </c>
      <c r="Q72" s="60">
        <f t="shared" si="24"/>
        <v>0</v>
      </c>
      <c r="R72" s="61">
        <f t="shared" si="24"/>
        <v>0</v>
      </c>
    </row>
    <row r="73" spans="2:18">
      <c r="B73" s="43" t="s">
        <v>285</v>
      </c>
      <c r="C73" s="150" t="s">
        <v>288</v>
      </c>
      <c r="D73" s="96"/>
      <c r="E73" s="97"/>
      <c r="F73" s="124">
        <f>D73+E73</f>
        <v>0</v>
      </c>
      <c r="G73" s="96"/>
      <c r="H73" s="97"/>
      <c r="I73" s="124">
        <f>G73+H73</f>
        <v>0</v>
      </c>
      <c r="J73" s="96"/>
      <c r="K73" s="97"/>
      <c r="L73" s="124">
        <f>J73+K73</f>
        <v>0</v>
      </c>
      <c r="M73" s="96"/>
      <c r="N73" s="97"/>
      <c r="O73" s="124">
        <f>M73+N73</f>
        <v>0</v>
      </c>
      <c r="P73" s="96">
        <f>D73+G73+J73+M73</f>
        <v>0</v>
      </c>
      <c r="Q73" s="97">
        <f>E73+H73+K73+N73</f>
        <v>0</v>
      </c>
      <c r="R73" s="124">
        <f>P73+Q73</f>
        <v>0</v>
      </c>
    </row>
    <row r="74" spans="2:18" ht="15" thickBot="1">
      <c r="B74" s="44" t="s">
        <v>286</v>
      </c>
      <c r="C74" s="86" t="s">
        <v>122</v>
      </c>
      <c r="D74" s="88"/>
      <c r="E74" s="94"/>
      <c r="F74" s="146">
        <f>D74+E74</f>
        <v>0</v>
      </c>
      <c r="G74" s="88"/>
      <c r="H74" s="94"/>
      <c r="I74" s="146">
        <f>G74+H74</f>
        <v>0</v>
      </c>
      <c r="J74" s="88"/>
      <c r="K74" s="94"/>
      <c r="L74" s="146">
        <f>J74+K74</f>
        <v>0</v>
      </c>
      <c r="M74" s="88"/>
      <c r="N74" s="94"/>
      <c r="O74" s="146">
        <f>M74+N74</f>
        <v>0</v>
      </c>
      <c r="P74" s="88">
        <f>D74+G74+J74+M74</f>
        <v>0</v>
      </c>
      <c r="Q74" s="94">
        <f>E74+H74+K74+N74</f>
        <v>0</v>
      </c>
      <c r="R74" s="146">
        <f>P74+Q74</f>
        <v>0</v>
      </c>
    </row>
    <row r="75" spans="2:18">
      <c r="B75" s="93"/>
      <c r="C75" s="93"/>
      <c r="D75" s="93"/>
      <c r="E75" s="93"/>
      <c r="F75" s="93"/>
      <c r="G75" s="93"/>
      <c r="H75" s="93"/>
      <c r="I75" s="93"/>
      <c r="J75" s="93"/>
      <c r="K75" s="93"/>
      <c r="L75" s="93"/>
      <c r="M75" s="93"/>
      <c r="N75" s="93"/>
      <c r="O75" s="93"/>
      <c r="P75" s="93"/>
      <c r="Q75" s="93"/>
      <c r="R75" s="93"/>
    </row>
    <row r="76" spans="2:18">
      <c r="B76" s="93"/>
      <c r="C76" s="93"/>
      <c r="D76" s="93"/>
      <c r="E76" s="93"/>
      <c r="F76" s="93"/>
      <c r="G76" s="93"/>
      <c r="H76" s="93"/>
      <c r="I76" s="93"/>
      <c r="J76" s="93"/>
      <c r="K76" s="93"/>
      <c r="L76" s="93"/>
      <c r="M76" s="93"/>
      <c r="N76" s="93"/>
      <c r="O76" s="93"/>
      <c r="P76" s="93"/>
      <c r="Q76" s="93"/>
      <c r="R76" s="93"/>
    </row>
    <row r="77" spans="2:18">
      <c r="B77" s="135"/>
      <c r="C77" s="93" t="s">
        <v>65</v>
      </c>
      <c r="D77" s="93"/>
      <c r="E77" s="93"/>
      <c r="F77" s="93"/>
      <c r="G77" s="93"/>
      <c r="H77" s="93"/>
      <c r="I77" s="93"/>
      <c r="J77" s="93"/>
      <c r="K77" s="93"/>
      <c r="L77" s="93"/>
      <c r="M77" s="93"/>
      <c r="N77" s="93"/>
      <c r="O77" s="93"/>
      <c r="P77" s="93"/>
      <c r="Q77" s="93"/>
      <c r="R77" s="93"/>
    </row>
    <row r="78" spans="2:18">
      <c r="B78" s="93"/>
      <c r="C78" s="93"/>
      <c r="D78" s="93"/>
      <c r="E78" s="93"/>
      <c r="F78" s="93"/>
      <c r="G78" s="93"/>
      <c r="H78" s="93"/>
      <c r="I78" s="93"/>
      <c r="J78" s="93"/>
      <c r="K78" s="93"/>
      <c r="L78" s="93"/>
      <c r="M78" s="93"/>
      <c r="N78" s="93"/>
      <c r="O78" s="93"/>
      <c r="P78" s="93"/>
      <c r="Q78" s="93"/>
      <c r="R78" s="93"/>
    </row>
  </sheetData>
  <mergeCells count="9">
    <mergeCell ref="P5:R5"/>
    <mergeCell ref="C2:R2"/>
    <mergeCell ref="D3:R4"/>
    <mergeCell ref="C39:R41"/>
    <mergeCell ref="J5:L5"/>
    <mergeCell ref="M5:O5"/>
    <mergeCell ref="D5:F5"/>
    <mergeCell ref="G5:I5"/>
    <mergeCell ref="C3:C4"/>
  </mergeCells>
  <pageMargins left="0.7" right="0.7" top="0.75" bottom="0.75" header="0.3" footer="0.3"/>
  <pageSetup paperSize="8"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66"/>
  <sheetViews>
    <sheetView workbookViewId="0">
      <selection activeCell="D64" sqref="D64"/>
    </sheetView>
  </sheetViews>
  <sheetFormatPr defaultRowHeight="14.4"/>
  <cols>
    <col min="1" max="1" width="2.6640625" customWidth="1"/>
    <col min="4" max="4" width="70.33203125" customWidth="1"/>
  </cols>
  <sheetData>
    <row r="2" spans="2:4">
      <c r="B2" s="3" t="s">
        <v>3</v>
      </c>
      <c r="C2" s="449" t="s">
        <v>270</v>
      </c>
      <c r="D2" s="449"/>
    </row>
    <row r="3" spans="2:4" ht="10.199999999999999" customHeight="1">
      <c r="B3" s="1"/>
      <c r="C3" s="454"/>
      <c r="D3" s="454"/>
    </row>
    <row r="4" spans="2:4">
      <c r="B4" s="3" t="s">
        <v>5</v>
      </c>
      <c r="C4" s="449" t="s">
        <v>294</v>
      </c>
      <c r="D4" s="449"/>
    </row>
    <row r="5" spans="2:4">
      <c r="B5" s="1"/>
      <c r="C5" s="1" t="s">
        <v>171</v>
      </c>
      <c r="D5" s="1" t="s">
        <v>7</v>
      </c>
    </row>
    <row r="6" spans="2:4">
      <c r="B6" s="1"/>
      <c r="C6" s="1" t="s">
        <v>173</v>
      </c>
      <c r="D6" s="1" t="s">
        <v>9</v>
      </c>
    </row>
    <row r="7" spans="2:4">
      <c r="B7" s="1"/>
      <c r="C7" s="1" t="s">
        <v>175</v>
      </c>
      <c r="D7" s="1" t="s">
        <v>11</v>
      </c>
    </row>
    <row r="8" spans="2:4">
      <c r="B8" s="1"/>
      <c r="C8" s="1" t="s">
        <v>177</v>
      </c>
      <c r="D8" s="1" t="s">
        <v>13</v>
      </c>
    </row>
    <row r="9" spans="2:4" ht="10.199999999999999" customHeight="1">
      <c r="B9" s="1"/>
      <c r="C9" s="454"/>
      <c r="D9" s="454"/>
    </row>
    <row r="10" spans="2:4">
      <c r="B10" s="3" t="s">
        <v>180</v>
      </c>
      <c r="C10" s="449" t="s">
        <v>293</v>
      </c>
      <c r="D10" s="449"/>
    </row>
    <row r="11" spans="2:4">
      <c r="B11" s="1"/>
      <c r="C11" s="1" t="s">
        <v>15</v>
      </c>
      <c r="D11" s="1" t="s">
        <v>7</v>
      </c>
    </row>
    <row r="12" spans="2:4">
      <c r="B12" s="1"/>
      <c r="C12" s="1" t="s">
        <v>183</v>
      </c>
      <c r="D12" s="1" t="s">
        <v>9</v>
      </c>
    </row>
    <row r="13" spans="2:4">
      <c r="B13" s="1"/>
      <c r="C13" s="1" t="s">
        <v>185</v>
      </c>
      <c r="D13" s="1" t="s">
        <v>11</v>
      </c>
    </row>
    <row r="14" spans="2:4" ht="10.199999999999999" customHeight="1">
      <c r="B14" s="1"/>
      <c r="C14" s="454"/>
      <c r="D14" s="454"/>
    </row>
    <row r="15" spans="2:4">
      <c r="B15" s="3" t="s">
        <v>18</v>
      </c>
      <c r="C15" s="449" t="s">
        <v>194</v>
      </c>
      <c r="D15" s="449"/>
    </row>
    <row r="16" spans="2:4">
      <c r="B16" s="1"/>
      <c r="C16" s="1" t="s">
        <v>195</v>
      </c>
      <c r="D16" s="1" t="s">
        <v>271</v>
      </c>
    </row>
    <row r="17" spans="2:4">
      <c r="B17" s="1"/>
      <c r="C17" s="1" t="s">
        <v>21</v>
      </c>
      <c r="D17" s="1" t="s">
        <v>7</v>
      </c>
    </row>
    <row r="18" spans="2:4">
      <c r="B18" s="1"/>
      <c r="C18" s="1" t="s">
        <v>23</v>
      </c>
      <c r="D18" s="1" t="s">
        <v>9</v>
      </c>
    </row>
    <row r="19" spans="2:4">
      <c r="B19" s="1"/>
      <c r="C19" s="1" t="s">
        <v>25</v>
      </c>
      <c r="D19" s="1" t="s">
        <v>11</v>
      </c>
    </row>
    <row r="20" spans="2:4">
      <c r="B20" s="1"/>
      <c r="C20" s="1" t="s">
        <v>196</v>
      </c>
      <c r="D20" s="1" t="s">
        <v>272</v>
      </c>
    </row>
    <row r="21" spans="2:4">
      <c r="B21" s="1"/>
      <c r="C21" s="1" t="s">
        <v>28</v>
      </c>
      <c r="D21" s="1" t="s">
        <v>7</v>
      </c>
    </row>
    <row r="22" spans="2:4">
      <c r="B22" s="1"/>
      <c r="C22" s="1" t="s">
        <v>29</v>
      </c>
      <c r="D22" s="1" t="s">
        <v>9</v>
      </c>
    </row>
    <row r="23" spans="2:4">
      <c r="B23" s="1"/>
      <c r="C23" s="1" t="s">
        <v>30</v>
      </c>
      <c r="D23" s="1" t="s">
        <v>11</v>
      </c>
    </row>
    <row r="24" spans="2:4">
      <c r="B24" s="1"/>
      <c r="C24" s="1" t="s">
        <v>198</v>
      </c>
      <c r="D24" s="1" t="s">
        <v>273</v>
      </c>
    </row>
    <row r="25" spans="2:4">
      <c r="B25" s="1"/>
      <c r="C25" s="1" t="s">
        <v>32</v>
      </c>
      <c r="D25" s="1" t="s">
        <v>7</v>
      </c>
    </row>
    <row r="26" spans="2:4">
      <c r="B26" s="1"/>
      <c r="C26" s="1" t="s">
        <v>33</v>
      </c>
      <c r="D26" s="1" t="s">
        <v>9</v>
      </c>
    </row>
    <row r="27" spans="2:4">
      <c r="B27" s="1"/>
      <c r="C27" s="1" t="s">
        <v>34</v>
      </c>
      <c r="D27" s="1" t="s">
        <v>11</v>
      </c>
    </row>
    <row r="28" spans="2:4" ht="10.199999999999999" customHeight="1">
      <c r="B28" s="454"/>
      <c r="C28" s="454"/>
      <c r="D28" s="454"/>
    </row>
    <row r="29" spans="2:4" ht="16.2" customHeight="1">
      <c r="B29" s="456" t="s">
        <v>199</v>
      </c>
      <c r="C29" s="457"/>
      <c r="D29" s="457"/>
    </row>
    <row r="30" spans="2:4" ht="16.2" customHeight="1">
      <c r="B30" s="457"/>
      <c r="C30" s="457"/>
      <c r="D30" s="457"/>
    </row>
    <row r="31" spans="2:4" ht="10.199999999999999" customHeight="1">
      <c r="B31" s="455"/>
      <c r="C31" s="455"/>
      <c r="D31" s="455"/>
    </row>
    <row r="32" spans="2:4">
      <c r="B32" s="3" t="s">
        <v>274</v>
      </c>
      <c r="C32" s="449" t="s">
        <v>37</v>
      </c>
      <c r="D32" s="449"/>
    </row>
    <row r="33" spans="2:4" ht="15">
      <c r="B33" s="1"/>
      <c r="C33" s="1" t="s">
        <v>38</v>
      </c>
      <c r="D33" s="7" t="s">
        <v>248</v>
      </c>
    </row>
    <row r="34" spans="2:4" ht="15">
      <c r="B34" s="1"/>
      <c r="C34" s="1" t="s">
        <v>39</v>
      </c>
      <c r="D34" s="7" t="s">
        <v>246</v>
      </c>
    </row>
    <row r="35" spans="2:4" ht="9.6" customHeight="1">
      <c r="B35" s="454"/>
      <c r="C35" s="454"/>
      <c r="D35" s="454"/>
    </row>
    <row r="36" spans="2:4">
      <c r="B36" s="3" t="s">
        <v>232</v>
      </c>
      <c r="C36" s="449" t="s">
        <v>41</v>
      </c>
      <c r="D36" s="449"/>
    </row>
    <row r="37" spans="2:4" ht="9.6" customHeight="1">
      <c r="B37" s="454"/>
      <c r="C37" s="454"/>
      <c r="D37" s="454"/>
    </row>
    <row r="38" spans="2:4">
      <c r="B38" s="3" t="s">
        <v>235</v>
      </c>
      <c r="C38" s="449" t="s">
        <v>43</v>
      </c>
      <c r="D38" s="449"/>
    </row>
    <row r="39" spans="2:4" ht="15">
      <c r="B39" s="1"/>
      <c r="C39" s="1" t="s">
        <v>236</v>
      </c>
      <c r="D39" s="7" t="s">
        <v>248</v>
      </c>
    </row>
    <row r="40" spans="2:4" ht="15">
      <c r="B40" s="1"/>
      <c r="C40" s="1" t="s">
        <v>238</v>
      </c>
      <c r="D40" s="7" t="s">
        <v>246</v>
      </c>
    </row>
    <row r="41" spans="2:4" ht="9.6" customHeight="1">
      <c r="B41" s="454"/>
      <c r="C41" s="454"/>
      <c r="D41" s="454"/>
    </row>
    <row r="42" spans="2:4">
      <c r="B42" s="3" t="s">
        <v>46</v>
      </c>
      <c r="C42" s="449" t="s">
        <v>47</v>
      </c>
      <c r="D42" s="449"/>
    </row>
    <row r="43" spans="2:4" ht="10.199999999999999" customHeight="1">
      <c r="B43" s="451"/>
      <c r="C43" s="452"/>
      <c r="D43" s="453"/>
    </row>
    <row r="44" spans="2:4">
      <c r="B44" s="3" t="s">
        <v>48</v>
      </c>
      <c r="C44" s="471" t="s">
        <v>277</v>
      </c>
      <c r="D44" s="472"/>
    </row>
    <row r="45" spans="2:4">
      <c r="B45" s="1"/>
      <c r="C45" s="8" t="s">
        <v>253</v>
      </c>
      <c r="D45" s="8" t="s">
        <v>50</v>
      </c>
    </row>
    <row r="46" spans="2:4">
      <c r="B46" s="1"/>
      <c r="C46" s="8" t="s">
        <v>254</v>
      </c>
      <c r="D46" s="8" t="s">
        <v>52</v>
      </c>
    </row>
    <row r="47" spans="2:4">
      <c r="B47" s="1"/>
      <c r="C47" s="8" t="s">
        <v>255</v>
      </c>
      <c r="D47" s="8" t="s">
        <v>54</v>
      </c>
    </row>
    <row r="48" spans="2:4">
      <c r="B48" s="1"/>
      <c r="C48" s="8" t="s">
        <v>55</v>
      </c>
      <c r="D48" s="8" t="s">
        <v>56</v>
      </c>
    </row>
    <row r="49" spans="2:4">
      <c r="B49" s="1"/>
      <c r="C49" s="8" t="s">
        <v>57</v>
      </c>
      <c r="D49" s="8" t="s">
        <v>58</v>
      </c>
    </row>
    <row r="50" spans="2:4">
      <c r="B50" s="1"/>
      <c r="C50" s="8" t="s">
        <v>59</v>
      </c>
      <c r="D50" s="8" t="s">
        <v>60</v>
      </c>
    </row>
    <row r="51" spans="2:4" ht="10.199999999999999" customHeight="1">
      <c r="B51" s="451"/>
      <c r="C51" s="452"/>
      <c r="D51" s="453"/>
    </row>
    <row r="52" spans="2:4">
      <c r="B52" s="3" t="s">
        <v>61</v>
      </c>
      <c r="C52" s="471" t="s">
        <v>282</v>
      </c>
      <c r="D52" s="472"/>
    </row>
    <row r="53" spans="2:4">
      <c r="B53" s="1"/>
      <c r="C53" s="8" t="s">
        <v>62</v>
      </c>
      <c r="D53" s="8" t="s">
        <v>119</v>
      </c>
    </row>
    <row r="54" spans="2:4">
      <c r="B54" s="1"/>
      <c r="C54" s="8" t="s">
        <v>63</v>
      </c>
      <c r="D54" s="8" t="s">
        <v>120</v>
      </c>
    </row>
    <row r="55" spans="2:4">
      <c r="B55" s="1"/>
      <c r="C55" s="8" t="s">
        <v>64</v>
      </c>
      <c r="D55" s="8" t="s">
        <v>121</v>
      </c>
    </row>
    <row r="56" spans="2:4" ht="10.199999999999999" customHeight="1">
      <c r="B56" s="451"/>
      <c r="C56" s="452"/>
      <c r="D56" s="453"/>
    </row>
    <row r="57" spans="2:4">
      <c r="B57" s="3" t="s">
        <v>146</v>
      </c>
      <c r="C57" s="471" t="s">
        <v>287</v>
      </c>
      <c r="D57" s="472"/>
    </row>
    <row r="58" spans="2:4">
      <c r="B58" s="1"/>
      <c r="C58" s="8" t="s">
        <v>285</v>
      </c>
      <c r="D58" s="8" t="s">
        <v>288</v>
      </c>
    </row>
    <row r="59" spans="2:4">
      <c r="B59" s="1"/>
      <c r="C59" s="8" t="s">
        <v>286</v>
      </c>
      <c r="D59" s="8" t="s">
        <v>122</v>
      </c>
    </row>
    <row r="61" spans="2:4">
      <c r="C61" s="10"/>
      <c r="D61" s="12" t="s">
        <v>281</v>
      </c>
    </row>
    <row r="62" spans="2:4" ht="28.8">
      <c r="C62" s="11"/>
      <c r="D62" s="5" t="s">
        <v>292</v>
      </c>
    </row>
    <row r="63" spans="2:4">
      <c r="C63" s="9"/>
      <c r="D63" s="13"/>
    </row>
    <row r="64" spans="2:4">
      <c r="C64" s="9"/>
      <c r="D64" s="13"/>
    </row>
    <row r="65" spans="3:4">
      <c r="C65" s="9"/>
      <c r="D65" s="13"/>
    </row>
    <row r="66" spans="3:4">
      <c r="C66" s="9"/>
      <c r="D66" s="13"/>
    </row>
  </sheetData>
  <mergeCells count="23">
    <mergeCell ref="B51:D51"/>
    <mergeCell ref="C14:D14"/>
    <mergeCell ref="C2:D2"/>
    <mergeCell ref="C3:D3"/>
    <mergeCell ref="C4:D4"/>
    <mergeCell ref="C9:D9"/>
    <mergeCell ref="C10:D10"/>
    <mergeCell ref="B56:D56"/>
    <mergeCell ref="C57:D57"/>
    <mergeCell ref="C15:D15"/>
    <mergeCell ref="B28:D28"/>
    <mergeCell ref="B29:D30"/>
    <mergeCell ref="B31:D31"/>
    <mergeCell ref="C32:D32"/>
    <mergeCell ref="B35:D35"/>
    <mergeCell ref="C36:D36"/>
    <mergeCell ref="B43:D43"/>
    <mergeCell ref="B37:D37"/>
    <mergeCell ref="C38:D38"/>
    <mergeCell ref="B41:D41"/>
    <mergeCell ref="C42:D42"/>
    <mergeCell ref="C44:D44"/>
    <mergeCell ref="C52:D52"/>
  </mergeCells>
  <pageMargins left="0.7" right="0.7" top="0.75" bottom="0.75"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Z30"/>
  <sheetViews>
    <sheetView zoomScale="80" zoomScaleNormal="80" workbookViewId="0">
      <selection activeCell="E8" sqref="E8"/>
    </sheetView>
  </sheetViews>
  <sheetFormatPr defaultColWidth="9.109375" defaultRowHeight="13.8"/>
  <cols>
    <col min="1" max="1" width="4.5546875" style="186" customWidth="1"/>
    <col min="2" max="2" width="13.6640625" style="186" customWidth="1"/>
    <col min="3" max="3" width="17.6640625" style="186" customWidth="1"/>
    <col min="4" max="4" width="24.88671875" style="186" customWidth="1"/>
    <col min="5" max="5" width="17.6640625" style="186" customWidth="1"/>
    <col min="6" max="6" width="22.6640625" style="186" customWidth="1"/>
    <col min="7" max="7" width="20.5546875" style="186" customWidth="1"/>
    <col min="8" max="8" width="24.33203125" style="186" customWidth="1"/>
    <col min="9" max="9" width="12" style="186" customWidth="1"/>
    <col min="10" max="10" width="23.88671875" style="186" customWidth="1"/>
    <col min="11" max="11" width="16.88671875" style="186" customWidth="1"/>
    <col min="12" max="12" width="20.44140625" style="186" customWidth="1"/>
    <col min="13" max="13" width="18.6640625" style="186" customWidth="1"/>
    <col min="14" max="14" width="24.6640625" style="186" customWidth="1"/>
    <col min="15" max="15" width="19.109375" style="186" customWidth="1"/>
    <col min="16" max="16" width="25" style="186" customWidth="1"/>
    <col min="17" max="19" width="19.109375" style="186" customWidth="1"/>
    <col min="20" max="20" width="27.109375" style="186" customWidth="1"/>
    <col min="21" max="21" width="19.109375" style="186" customWidth="1"/>
    <col min="22" max="22" width="25" style="186" customWidth="1"/>
    <col min="23" max="25" width="19.109375" style="186" customWidth="1"/>
    <col min="26" max="26" width="26.33203125" style="186" customWidth="1"/>
    <col min="27" max="16384" width="9.109375" style="186"/>
  </cols>
  <sheetData>
    <row r="1" spans="3:26" ht="14.4" thickBot="1"/>
    <row r="2" spans="3:26" s="190" customFormat="1" ht="60" customHeight="1" thickBot="1">
      <c r="C2" s="481" t="s">
        <v>834</v>
      </c>
      <c r="D2" s="482"/>
      <c r="E2" s="482"/>
      <c r="F2" s="482"/>
      <c r="G2" s="482"/>
      <c r="H2" s="482"/>
      <c r="I2" s="482"/>
      <c r="J2" s="482"/>
      <c r="K2" s="482"/>
      <c r="L2" s="482"/>
      <c r="M2" s="482"/>
      <c r="N2" s="482"/>
      <c r="O2" s="482"/>
      <c r="P2" s="482"/>
      <c r="Q2" s="482"/>
      <c r="R2" s="482"/>
      <c r="S2" s="482"/>
      <c r="T2" s="482"/>
      <c r="U2" s="482"/>
      <c r="V2" s="482"/>
      <c r="W2" s="482"/>
      <c r="X2" s="482"/>
      <c r="Y2" s="482"/>
      <c r="Z2" s="483"/>
    </row>
    <row r="3" spans="3:26" s="190" customFormat="1" ht="11.4">
      <c r="C3" s="429">
        <v>2018</v>
      </c>
      <c r="D3" s="430"/>
      <c r="E3" s="430"/>
      <c r="F3" s="430"/>
      <c r="G3" s="430"/>
      <c r="H3" s="430"/>
      <c r="I3" s="430"/>
      <c r="J3" s="430"/>
      <c r="K3" s="430"/>
      <c r="L3" s="430"/>
      <c r="M3" s="430"/>
      <c r="N3" s="430"/>
      <c r="O3" s="430"/>
      <c r="P3" s="430"/>
      <c r="Q3" s="430"/>
      <c r="R3" s="430"/>
      <c r="S3" s="430"/>
      <c r="T3" s="430"/>
      <c r="U3" s="430"/>
      <c r="V3" s="430"/>
      <c r="W3" s="430"/>
      <c r="X3" s="430"/>
      <c r="Y3" s="430"/>
      <c r="Z3" s="431"/>
    </row>
    <row r="4" spans="3:26" s="190" customFormat="1" ht="12" thickBot="1">
      <c r="C4" s="432"/>
      <c r="D4" s="433"/>
      <c r="E4" s="433"/>
      <c r="F4" s="433"/>
      <c r="G4" s="433"/>
      <c r="H4" s="433"/>
      <c r="I4" s="433"/>
      <c r="J4" s="433"/>
      <c r="K4" s="433"/>
      <c r="L4" s="433"/>
      <c r="M4" s="433"/>
      <c r="N4" s="433"/>
      <c r="O4" s="433"/>
      <c r="P4" s="433"/>
      <c r="Q4" s="433"/>
      <c r="R4" s="433"/>
      <c r="S4" s="433"/>
      <c r="T4" s="433"/>
      <c r="U4" s="433"/>
      <c r="V4" s="433"/>
      <c r="W4" s="433"/>
      <c r="X4" s="433"/>
      <c r="Y4" s="433"/>
      <c r="Z4" s="434"/>
    </row>
    <row r="5" spans="3:26" s="190" customFormat="1" ht="30.75" customHeight="1" thickBot="1">
      <c r="C5" s="462" t="s">
        <v>150</v>
      </c>
      <c r="D5" s="463"/>
      <c r="E5" s="463"/>
      <c r="F5" s="463"/>
      <c r="G5" s="463"/>
      <c r="H5" s="464"/>
      <c r="I5" s="462" t="s">
        <v>151</v>
      </c>
      <c r="J5" s="463"/>
      <c r="K5" s="463"/>
      <c r="L5" s="463"/>
      <c r="M5" s="463"/>
      <c r="N5" s="464"/>
      <c r="O5" s="462" t="s">
        <v>152</v>
      </c>
      <c r="P5" s="463"/>
      <c r="Q5" s="463"/>
      <c r="R5" s="463"/>
      <c r="S5" s="463"/>
      <c r="T5" s="464"/>
      <c r="U5" s="462" t="s">
        <v>153</v>
      </c>
      <c r="V5" s="463"/>
      <c r="W5" s="463"/>
      <c r="X5" s="463"/>
      <c r="Y5" s="463"/>
      <c r="Z5" s="464"/>
    </row>
    <row r="6" spans="3:26" ht="20.100000000000001" customHeight="1">
      <c r="C6" s="473" t="s">
        <v>787</v>
      </c>
      <c r="D6" s="477" t="s">
        <v>799</v>
      </c>
      <c r="E6" s="477" t="s">
        <v>797</v>
      </c>
      <c r="F6" s="479" t="s">
        <v>795</v>
      </c>
      <c r="G6" s="475" t="s">
        <v>800</v>
      </c>
      <c r="H6" s="475" t="s">
        <v>833</v>
      </c>
      <c r="I6" s="473" t="s">
        <v>787</v>
      </c>
      <c r="J6" s="477" t="s">
        <v>799</v>
      </c>
      <c r="K6" s="477" t="s">
        <v>797</v>
      </c>
      <c r="L6" s="479" t="s">
        <v>795</v>
      </c>
      <c r="M6" s="475" t="s">
        <v>800</v>
      </c>
      <c r="N6" s="475" t="s">
        <v>833</v>
      </c>
      <c r="O6" s="473" t="s">
        <v>787</v>
      </c>
      <c r="P6" s="477" t="s">
        <v>799</v>
      </c>
      <c r="Q6" s="477" t="s">
        <v>797</v>
      </c>
      <c r="R6" s="479" t="s">
        <v>795</v>
      </c>
      <c r="S6" s="475" t="s">
        <v>800</v>
      </c>
      <c r="T6" s="475" t="s">
        <v>833</v>
      </c>
      <c r="U6" s="473" t="s">
        <v>787</v>
      </c>
      <c r="V6" s="477" t="s">
        <v>799</v>
      </c>
      <c r="W6" s="477" t="s">
        <v>797</v>
      </c>
      <c r="X6" s="479" t="s">
        <v>795</v>
      </c>
      <c r="Y6" s="475" t="s">
        <v>800</v>
      </c>
      <c r="Z6" s="475" t="s">
        <v>833</v>
      </c>
    </row>
    <row r="7" spans="3:26" ht="30" customHeight="1" thickBot="1">
      <c r="C7" s="474"/>
      <c r="D7" s="478"/>
      <c r="E7" s="478"/>
      <c r="F7" s="480"/>
      <c r="G7" s="476"/>
      <c r="H7" s="476"/>
      <c r="I7" s="474"/>
      <c r="J7" s="478"/>
      <c r="K7" s="478"/>
      <c r="L7" s="480"/>
      <c r="M7" s="476"/>
      <c r="N7" s="476"/>
      <c r="O7" s="474"/>
      <c r="P7" s="478"/>
      <c r="Q7" s="478"/>
      <c r="R7" s="480"/>
      <c r="S7" s="476"/>
      <c r="T7" s="476"/>
      <c r="U7" s="474"/>
      <c r="V7" s="478"/>
      <c r="W7" s="478"/>
      <c r="X7" s="480"/>
      <c r="Y7" s="476"/>
      <c r="Z7" s="476"/>
    </row>
    <row r="8" spans="3:26" ht="42.75" customHeight="1">
      <c r="C8" s="284" t="s">
        <v>832</v>
      </c>
      <c r="D8" s="234" t="s">
        <v>835</v>
      </c>
      <c r="E8" s="234" t="s">
        <v>798</v>
      </c>
      <c r="F8" s="234" t="s">
        <v>796</v>
      </c>
      <c r="G8" s="235"/>
      <c r="H8" s="187"/>
      <c r="I8" s="284" t="s">
        <v>832</v>
      </c>
      <c r="J8" s="234" t="s">
        <v>835</v>
      </c>
      <c r="K8" s="234" t="s">
        <v>798</v>
      </c>
      <c r="L8" s="234" t="s">
        <v>796</v>
      </c>
      <c r="M8" s="235"/>
      <c r="N8" s="187"/>
      <c r="O8" s="284" t="s">
        <v>832</v>
      </c>
      <c r="P8" s="234" t="s">
        <v>835</v>
      </c>
      <c r="Q8" s="234" t="s">
        <v>798</v>
      </c>
      <c r="R8" s="234" t="s">
        <v>796</v>
      </c>
      <c r="S8" s="235"/>
      <c r="T8" s="187"/>
      <c r="U8" s="284" t="s">
        <v>832</v>
      </c>
      <c r="V8" s="234" t="s">
        <v>835</v>
      </c>
      <c r="W8" s="234" t="s">
        <v>798</v>
      </c>
      <c r="X8" s="234" t="s">
        <v>796</v>
      </c>
      <c r="Y8" s="235"/>
      <c r="Z8" s="237"/>
    </row>
    <row r="9" spans="3:26" ht="20.100000000000001" customHeight="1">
      <c r="C9" s="236"/>
      <c r="D9" s="189"/>
      <c r="E9" s="189"/>
      <c r="F9" s="189"/>
      <c r="G9" s="187"/>
      <c r="H9" s="187"/>
      <c r="I9" s="236"/>
      <c r="J9" s="189"/>
      <c r="K9" s="189"/>
      <c r="L9" s="189"/>
      <c r="M9" s="187"/>
      <c r="N9" s="187"/>
      <c r="O9" s="236"/>
      <c r="P9" s="189"/>
      <c r="Q9" s="189"/>
      <c r="R9" s="189"/>
      <c r="S9" s="187"/>
      <c r="T9" s="187"/>
      <c r="U9" s="236"/>
      <c r="V9" s="189"/>
      <c r="W9" s="189"/>
      <c r="X9" s="189"/>
      <c r="Y9" s="187"/>
      <c r="Z9" s="237"/>
    </row>
    <row r="10" spans="3:26" ht="20.100000000000001" customHeight="1">
      <c r="C10" s="236"/>
      <c r="D10" s="189"/>
      <c r="E10" s="189"/>
      <c r="F10" s="189"/>
      <c r="G10" s="187"/>
      <c r="H10" s="187"/>
      <c r="I10" s="236"/>
      <c r="J10" s="189"/>
      <c r="K10" s="189"/>
      <c r="L10" s="189"/>
      <c r="M10" s="187"/>
      <c r="N10" s="187"/>
      <c r="O10" s="236"/>
      <c r="P10" s="189"/>
      <c r="Q10" s="189"/>
      <c r="R10" s="189"/>
      <c r="S10" s="187"/>
      <c r="T10" s="187"/>
      <c r="U10" s="236"/>
      <c r="V10" s="189"/>
      <c r="W10" s="189"/>
      <c r="X10" s="189"/>
      <c r="Y10" s="187"/>
      <c r="Z10" s="237"/>
    </row>
    <row r="11" spans="3:26" ht="20.100000000000001" customHeight="1">
      <c r="C11" s="236"/>
      <c r="D11" s="189"/>
      <c r="E11" s="189"/>
      <c r="F11" s="189"/>
      <c r="G11" s="187"/>
      <c r="H11" s="187"/>
      <c r="I11" s="236"/>
      <c r="J11" s="189"/>
      <c r="K11" s="189"/>
      <c r="L11" s="189"/>
      <c r="M11" s="187"/>
      <c r="N11" s="187"/>
      <c r="O11" s="236"/>
      <c r="P11" s="189"/>
      <c r="Q11" s="189"/>
      <c r="R11" s="189"/>
      <c r="S11" s="187"/>
      <c r="T11" s="187"/>
      <c r="U11" s="236"/>
      <c r="V11" s="189"/>
      <c r="W11" s="189"/>
      <c r="X11" s="189"/>
      <c r="Y11" s="187"/>
      <c r="Z11" s="237"/>
    </row>
    <row r="12" spans="3:26" ht="20.100000000000001" customHeight="1">
      <c r="C12" s="236"/>
      <c r="D12" s="189"/>
      <c r="E12" s="189"/>
      <c r="F12" s="189"/>
      <c r="G12" s="187"/>
      <c r="H12" s="187"/>
      <c r="I12" s="236"/>
      <c r="J12" s="189"/>
      <c r="K12" s="189"/>
      <c r="L12" s="189"/>
      <c r="M12" s="187"/>
      <c r="N12" s="187"/>
      <c r="O12" s="236"/>
      <c r="P12" s="189"/>
      <c r="Q12" s="189"/>
      <c r="R12" s="189"/>
      <c r="S12" s="187"/>
      <c r="T12" s="187"/>
      <c r="U12" s="236"/>
      <c r="V12" s="189"/>
      <c r="W12" s="189"/>
      <c r="X12" s="189"/>
      <c r="Y12" s="187"/>
      <c r="Z12" s="237"/>
    </row>
    <row r="13" spans="3:26" ht="20.100000000000001" customHeight="1">
      <c r="C13" s="236"/>
      <c r="D13" s="189"/>
      <c r="E13" s="189"/>
      <c r="F13" s="189"/>
      <c r="G13" s="187"/>
      <c r="H13" s="187"/>
      <c r="I13" s="236"/>
      <c r="J13" s="189"/>
      <c r="K13" s="189"/>
      <c r="L13" s="189"/>
      <c r="M13" s="187"/>
      <c r="N13" s="187"/>
      <c r="O13" s="236"/>
      <c r="P13" s="189"/>
      <c r="Q13" s="189"/>
      <c r="R13" s="189"/>
      <c r="S13" s="187"/>
      <c r="T13" s="187"/>
      <c r="U13" s="236"/>
      <c r="V13" s="189"/>
      <c r="W13" s="189"/>
      <c r="X13" s="189"/>
      <c r="Y13" s="187"/>
      <c r="Z13" s="237"/>
    </row>
    <row r="14" spans="3:26" ht="20.100000000000001" customHeight="1">
      <c r="C14" s="236"/>
      <c r="D14" s="189"/>
      <c r="E14" s="189"/>
      <c r="F14" s="189"/>
      <c r="G14" s="187"/>
      <c r="H14" s="187"/>
      <c r="I14" s="236"/>
      <c r="J14" s="189"/>
      <c r="K14" s="189"/>
      <c r="L14" s="189"/>
      <c r="M14" s="187"/>
      <c r="N14" s="187"/>
      <c r="O14" s="236"/>
      <c r="P14" s="189"/>
      <c r="Q14" s="189"/>
      <c r="R14" s="189"/>
      <c r="S14" s="187"/>
      <c r="T14" s="187"/>
      <c r="U14" s="236"/>
      <c r="V14" s="189"/>
      <c r="W14" s="189"/>
      <c r="X14" s="189"/>
      <c r="Y14" s="187"/>
      <c r="Z14" s="237"/>
    </row>
    <row r="15" spans="3:26" ht="20.100000000000001" customHeight="1">
      <c r="C15" s="236"/>
      <c r="D15" s="189"/>
      <c r="E15" s="189"/>
      <c r="F15" s="189"/>
      <c r="G15" s="187"/>
      <c r="H15" s="187"/>
      <c r="I15" s="236"/>
      <c r="J15" s="189"/>
      <c r="K15" s="189"/>
      <c r="L15" s="189"/>
      <c r="M15" s="187"/>
      <c r="N15" s="187"/>
      <c r="O15" s="236"/>
      <c r="P15" s="189"/>
      <c r="Q15" s="189"/>
      <c r="R15" s="189"/>
      <c r="S15" s="187"/>
      <c r="T15" s="187"/>
      <c r="U15" s="236"/>
      <c r="V15" s="189"/>
      <c r="W15" s="189"/>
      <c r="X15" s="189"/>
      <c r="Y15" s="187"/>
      <c r="Z15" s="237"/>
    </row>
    <row r="16" spans="3:26" ht="20.100000000000001" customHeight="1">
      <c r="C16" s="236"/>
      <c r="D16" s="189"/>
      <c r="E16" s="189"/>
      <c r="F16" s="189"/>
      <c r="G16" s="187"/>
      <c r="H16" s="187"/>
      <c r="I16" s="236"/>
      <c r="J16" s="189"/>
      <c r="K16" s="189"/>
      <c r="L16" s="189"/>
      <c r="M16" s="187"/>
      <c r="N16" s="187"/>
      <c r="O16" s="236"/>
      <c r="P16" s="189"/>
      <c r="Q16" s="189"/>
      <c r="R16" s="189"/>
      <c r="S16" s="187"/>
      <c r="T16" s="187"/>
      <c r="U16" s="236"/>
      <c r="V16" s="189"/>
      <c r="W16" s="189"/>
      <c r="X16" s="189"/>
      <c r="Y16" s="187"/>
      <c r="Z16" s="237"/>
    </row>
    <row r="17" spans="3:26" ht="20.100000000000001" customHeight="1">
      <c r="C17" s="236"/>
      <c r="D17" s="189"/>
      <c r="E17" s="189"/>
      <c r="F17" s="189"/>
      <c r="G17" s="187"/>
      <c r="H17" s="187"/>
      <c r="I17" s="236"/>
      <c r="J17" s="189"/>
      <c r="K17" s="189"/>
      <c r="L17" s="189"/>
      <c r="M17" s="187"/>
      <c r="N17" s="187"/>
      <c r="O17" s="236"/>
      <c r="P17" s="189"/>
      <c r="Q17" s="189"/>
      <c r="R17" s="189"/>
      <c r="S17" s="187"/>
      <c r="T17" s="187"/>
      <c r="U17" s="236"/>
      <c r="V17" s="189"/>
      <c r="W17" s="189"/>
      <c r="X17" s="189"/>
      <c r="Y17" s="187"/>
      <c r="Z17" s="237"/>
    </row>
    <row r="18" spans="3:26" ht="20.100000000000001" customHeight="1">
      <c r="C18" s="236"/>
      <c r="D18" s="189"/>
      <c r="E18" s="189"/>
      <c r="F18" s="189"/>
      <c r="G18" s="187"/>
      <c r="H18" s="187"/>
      <c r="I18" s="236"/>
      <c r="J18" s="189"/>
      <c r="K18" s="189"/>
      <c r="L18" s="189"/>
      <c r="M18" s="187"/>
      <c r="N18" s="187"/>
      <c r="O18" s="236"/>
      <c r="P18" s="189"/>
      <c r="Q18" s="189"/>
      <c r="R18" s="189"/>
      <c r="S18" s="187"/>
      <c r="T18" s="187"/>
      <c r="U18" s="236"/>
      <c r="V18" s="189"/>
      <c r="W18" s="189"/>
      <c r="X18" s="189"/>
      <c r="Y18" s="187"/>
      <c r="Z18" s="237"/>
    </row>
    <row r="19" spans="3:26" ht="20.100000000000001" customHeight="1">
      <c r="C19" s="236"/>
      <c r="D19" s="189"/>
      <c r="E19" s="189"/>
      <c r="F19" s="189"/>
      <c r="G19" s="187"/>
      <c r="H19" s="187"/>
      <c r="I19" s="236"/>
      <c r="J19" s="189"/>
      <c r="K19" s="189"/>
      <c r="L19" s="189"/>
      <c r="M19" s="187"/>
      <c r="N19" s="187"/>
      <c r="O19" s="236"/>
      <c r="P19" s="189"/>
      <c r="Q19" s="189"/>
      <c r="R19" s="189"/>
      <c r="S19" s="187"/>
      <c r="T19" s="187"/>
      <c r="U19" s="236"/>
      <c r="V19" s="189"/>
      <c r="W19" s="189"/>
      <c r="X19" s="189"/>
      <c r="Y19" s="187"/>
      <c r="Z19" s="237"/>
    </row>
    <row r="20" spans="3:26" ht="20.100000000000001" customHeight="1">
      <c r="C20" s="236"/>
      <c r="D20" s="189"/>
      <c r="E20" s="189"/>
      <c r="F20" s="189"/>
      <c r="G20" s="187"/>
      <c r="H20" s="187"/>
      <c r="I20" s="236"/>
      <c r="J20" s="189"/>
      <c r="K20" s="189"/>
      <c r="L20" s="189"/>
      <c r="M20" s="187"/>
      <c r="N20" s="187"/>
      <c r="O20" s="236"/>
      <c r="P20" s="189"/>
      <c r="Q20" s="189"/>
      <c r="R20" s="189"/>
      <c r="S20" s="187"/>
      <c r="T20" s="187"/>
      <c r="U20" s="236"/>
      <c r="V20" s="189"/>
      <c r="W20" s="189"/>
      <c r="X20" s="189"/>
      <c r="Y20" s="187"/>
      <c r="Z20" s="237"/>
    </row>
    <row r="21" spans="3:26" ht="20.100000000000001" customHeight="1">
      <c r="C21" s="236"/>
      <c r="D21" s="189"/>
      <c r="E21" s="189"/>
      <c r="F21" s="189"/>
      <c r="G21" s="187"/>
      <c r="H21" s="187"/>
      <c r="I21" s="236"/>
      <c r="J21" s="189"/>
      <c r="K21" s="189"/>
      <c r="L21" s="189"/>
      <c r="M21" s="187"/>
      <c r="N21" s="187"/>
      <c r="O21" s="236"/>
      <c r="P21" s="189"/>
      <c r="Q21" s="189"/>
      <c r="R21" s="189"/>
      <c r="S21" s="187"/>
      <c r="T21" s="187"/>
      <c r="U21" s="236"/>
      <c r="V21" s="189"/>
      <c r="W21" s="189"/>
      <c r="X21" s="189"/>
      <c r="Y21" s="187"/>
      <c r="Z21" s="237"/>
    </row>
    <row r="22" spans="3:26" ht="20.100000000000001" customHeight="1">
      <c r="C22" s="236"/>
      <c r="D22" s="189"/>
      <c r="E22" s="189"/>
      <c r="F22" s="189"/>
      <c r="G22" s="187"/>
      <c r="H22" s="187"/>
      <c r="I22" s="236"/>
      <c r="J22" s="189"/>
      <c r="K22" s="189"/>
      <c r="L22" s="189"/>
      <c r="M22" s="187"/>
      <c r="N22" s="187"/>
      <c r="O22" s="236"/>
      <c r="P22" s="189"/>
      <c r="Q22" s="189"/>
      <c r="R22" s="189"/>
      <c r="S22" s="187"/>
      <c r="T22" s="187"/>
      <c r="U22" s="236"/>
      <c r="V22" s="189"/>
      <c r="W22" s="189"/>
      <c r="X22" s="189"/>
      <c r="Y22" s="187"/>
      <c r="Z22" s="237"/>
    </row>
    <row r="23" spans="3:26" ht="20.100000000000001" customHeight="1">
      <c r="C23" s="236"/>
      <c r="D23" s="189"/>
      <c r="E23" s="189"/>
      <c r="F23" s="189"/>
      <c r="G23" s="187"/>
      <c r="H23" s="187"/>
      <c r="I23" s="236"/>
      <c r="J23" s="189"/>
      <c r="K23" s="189"/>
      <c r="L23" s="189"/>
      <c r="M23" s="187"/>
      <c r="N23" s="187"/>
      <c r="O23" s="236"/>
      <c r="P23" s="189"/>
      <c r="Q23" s="189"/>
      <c r="R23" s="189"/>
      <c r="S23" s="187"/>
      <c r="T23" s="187"/>
      <c r="U23" s="236"/>
      <c r="V23" s="189"/>
      <c r="W23" s="189"/>
      <c r="X23" s="189"/>
      <c r="Y23" s="187"/>
      <c r="Z23" s="237"/>
    </row>
    <row r="24" spans="3:26" ht="20.100000000000001" customHeight="1">
      <c r="C24" s="236"/>
      <c r="D24" s="189"/>
      <c r="E24" s="189"/>
      <c r="F24" s="189"/>
      <c r="G24" s="187"/>
      <c r="H24" s="187"/>
      <c r="I24" s="236"/>
      <c r="J24" s="189"/>
      <c r="K24" s="189"/>
      <c r="L24" s="189"/>
      <c r="M24" s="187"/>
      <c r="N24" s="187"/>
      <c r="O24" s="236"/>
      <c r="P24" s="189"/>
      <c r="Q24" s="189"/>
      <c r="R24" s="189"/>
      <c r="S24" s="187"/>
      <c r="T24" s="187"/>
      <c r="U24" s="236"/>
      <c r="V24" s="189"/>
      <c r="W24" s="189"/>
      <c r="X24" s="189"/>
      <c r="Y24" s="187"/>
      <c r="Z24" s="237"/>
    </row>
    <row r="25" spans="3:26" ht="20.100000000000001" customHeight="1">
      <c r="C25" s="236"/>
      <c r="D25" s="189"/>
      <c r="E25" s="189"/>
      <c r="F25" s="189"/>
      <c r="G25" s="187"/>
      <c r="H25" s="187"/>
      <c r="I25" s="236"/>
      <c r="J25" s="189"/>
      <c r="K25" s="189"/>
      <c r="L25" s="189"/>
      <c r="M25" s="187"/>
      <c r="N25" s="187"/>
      <c r="O25" s="236"/>
      <c r="P25" s="189"/>
      <c r="Q25" s="189"/>
      <c r="R25" s="189"/>
      <c r="S25" s="187"/>
      <c r="T25" s="187"/>
      <c r="U25" s="236"/>
      <c r="V25" s="189"/>
      <c r="W25" s="189"/>
      <c r="X25" s="189"/>
      <c r="Y25" s="187"/>
      <c r="Z25" s="237"/>
    </row>
    <row r="26" spans="3:26" ht="20.100000000000001" customHeight="1">
      <c r="C26" s="236"/>
      <c r="D26" s="189"/>
      <c r="E26" s="189"/>
      <c r="F26" s="189"/>
      <c r="G26" s="187"/>
      <c r="H26" s="187"/>
      <c r="I26" s="236"/>
      <c r="J26" s="189"/>
      <c r="K26" s="189"/>
      <c r="L26" s="189"/>
      <c r="M26" s="187"/>
      <c r="N26" s="187"/>
      <c r="O26" s="236"/>
      <c r="P26" s="189"/>
      <c r="Q26" s="189"/>
      <c r="R26" s="189"/>
      <c r="S26" s="187"/>
      <c r="T26" s="187"/>
      <c r="U26" s="236"/>
      <c r="V26" s="189"/>
      <c r="W26" s="189"/>
      <c r="X26" s="189"/>
      <c r="Y26" s="187"/>
      <c r="Z26" s="237"/>
    </row>
    <row r="27" spans="3:26" ht="20.100000000000001" customHeight="1">
      <c r="C27" s="236"/>
      <c r="D27" s="189"/>
      <c r="E27" s="189"/>
      <c r="F27" s="189"/>
      <c r="G27" s="187"/>
      <c r="H27" s="187"/>
      <c r="I27" s="236"/>
      <c r="J27" s="189"/>
      <c r="K27" s="189"/>
      <c r="L27" s="189"/>
      <c r="M27" s="187"/>
      <c r="N27" s="187"/>
      <c r="O27" s="236"/>
      <c r="P27" s="189"/>
      <c r="Q27" s="189"/>
      <c r="R27" s="189"/>
      <c r="S27" s="187"/>
      <c r="T27" s="187"/>
      <c r="U27" s="236"/>
      <c r="V27" s="189"/>
      <c r="W27" s="189"/>
      <c r="X27" s="189"/>
      <c r="Y27" s="187"/>
      <c r="Z27" s="237"/>
    </row>
    <row r="28" spans="3:26" ht="20.100000000000001" customHeight="1">
      <c r="C28" s="236"/>
      <c r="D28" s="189"/>
      <c r="E28" s="189"/>
      <c r="F28" s="189"/>
      <c r="G28" s="187"/>
      <c r="H28" s="187"/>
      <c r="I28" s="236"/>
      <c r="J28" s="189"/>
      <c r="K28" s="189"/>
      <c r="L28" s="189"/>
      <c r="M28" s="187"/>
      <c r="N28" s="187"/>
      <c r="O28" s="236"/>
      <c r="P28" s="189"/>
      <c r="Q28" s="189"/>
      <c r="R28" s="189"/>
      <c r="S28" s="187"/>
      <c r="T28" s="187"/>
      <c r="U28" s="236"/>
      <c r="V28" s="189"/>
      <c r="W28" s="189"/>
      <c r="X28" s="189"/>
      <c r="Y28" s="187"/>
      <c r="Z28" s="237"/>
    </row>
    <row r="29" spans="3:26" ht="20.100000000000001" customHeight="1">
      <c r="C29" s="236"/>
      <c r="D29" s="189"/>
      <c r="E29" s="189"/>
      <c r="F29" s="189"/>
      <c r="G29" s="187"/>
      <c r="H29" s="187"/>
      <c r="I29" s="236"/>
      <c r="J29" s="189"/>
      <c r="K29" s="189"/>
      <c r="L29" s="189"/>
      <c r="M29" s="187"/>
      <c r="N29" s="187"/>
      <c r="O29" s="236"/>
      <c r="P29" s="189"/>
      <c r="Q29" s="189"/>
      <c r="R29" s="189"/>
      <c r="S29" s="187"/>
      <c r="T29" s="187"/>
      <c r="U29" s="236"/>
      <c r="V29" s="189"/>
      <c r="W29" s="189"/>
      <c r="X29" s="189"/>
      <c r="Y29" s="187"/>
      <c r="Z29" s="237"/>
    </row>
    <row r="30" spans="3:26" ht="14.4" thickBot="1">
      <c r="C30" s="238"/>
      <c r="D30" s="239"/>
      <c r="E30" s="239"/>
      <c r="F30" s="240" t="s">
        <v>586</v>
      </c>
      <c r="G30" s="240">
        <f>SUM(G8:G29)</f>
        <v>0</v>
      </c>
      <c r="H30" s="239"/>
      <c r="I30" s="238"/>
      <c r="J30" s="239"/>
      <c r="K30" s="239"/>
      <c r="L30" s="240" t="s">
        <v>586</v>
      </c>
      <c r="M30" s="240"/>
      <c r="N30" s="239"/>
      <c r="O30" s="238"/>
      <c r="P30" s="239"/>
      <c r="Q30" s="239"/>
      <c r="R30" s="240" t="s">
        <v>586</v>
      </c>
      <c r="S30" s="240"/>
      <c r="T30" s="239"/>
      <c r="U30" s="238"/>
      <c r="V30" s="239"/>
      <c r="W30" s="239"/>
      <c r="X30" s="240" t="s">
        <v>586</v>
      </c>
      <c r="Y30" s="240"/>
      <c r="Z30" s="241"/>
    </row>
  </sheetData>
  <mergeCells count="30">
    <mergeCell ref="C3:Z4"/>
    <mergeCell ref="C2:Z2"/>
    <mergeCell ref="V6:V7"/>
    <mergeCell ref="W6:W7"/>
    <mergeCell ref="X6:X7"/>
    <mergeCell ref="Y6:Y7"/>
    <mergeCell ref="Z6:Z7"/>
    <mergeCell ref="C5:H5"/>
    <mergeCell ref="G6:G7"/>
    <mergeCell ref="H6:H7"/>
    <mergeCell ref="C6:C7"/>
    <mergeCell ref="O6:O7"/>
    <mergeCell ref="P6:P7"/>
    <mergeCell ref="Q6:Q7"/>
    <mergeCell ref="R6:R7"/>
    <mergeCell ref="N6:N7"/>
    <mergeCell ref="D6:D7"/>
    <mergeCell ref="F6:F7"/>
    <mergeCell ref="S6:S7"/>
    <mergeCell ref="T6:T7"/>
    <mergeCell ref="E6:E7"/>
    <mergeCell ref="I6:I7"/>
    <mergeCell ref="J6:J7"/>
    <mergeCell ref="K6:K7"/>
    <mergeCell ref="L6:L7"/>
    <mergeCell ref="U5:Z5"/>
    <mergeCell ref="U6:U7"/>
    <mergeCell ref="O5:T5"/>
    <mergeCell ref="I5:N5"/>
    <mergeCell ref="M6:M7"/>
  </mergeCells>
  <pageMargins left="0.7" right="0.7" top="0.75" bottom="0.75" header="0.3" footer="0.3"/>
  <pageSetup paperSize="8"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
  <sheetViews>
    <sheetView workbookViewId="0">
      <selection activeCell="C16" sqref="C16"/>
    </sheetView>
  </sheetViews>
  <sheetFormatPr defaultColWidth="8.88671875" defaultRowHeight="14.4"/>
  <cols>
    <col min="1" max="1" width="3.33203125" style="15" customWidth="1"/>
    <col min="2" max="2" width="20.33203125" style="174" customWidth="1"/>
    <col min="3" max="3" width="50.6640625" style="15" customWidth="1"/>
    <col min="4" max="4" width="3.33203125" style="15" customWidth="1"/>
    <col min="5" max="16384" width="8.88671875" style="15"/>
  </cols>
  <sheetData>
    <row r="2" spans="2:3" s="178" customFormat="1" ht="38.4" customHeight="1">
      <c r="B2" s="484" t="s">
        <v>794</v>
      </c>
      <c r="C2" s="484"/>
    </row>
    <row r="3" spans="2:3" s="177" customFormat="1" ht="44.25" customHeight="1">
      <c r="B3" s="176" t="s">
        <v>793</v>
      </c>
      <c r="C3" s="175" t="s">
        <v>377</v>
      </c>
    </row>
  </sheetData>
  <mergeCells count="1">
    <mergeCell ref="B2:C2"/>
  </mergeCells>
  <pageMargins left="0.23622047244094491" right="0.23622047244094491"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29"/>
  <sheetViews>
    <sheetView zoomScale="70" zoomScaleNormal="70" workbookViewId="0">
      <selection activeCell="K14" sqref="K14"/>
    </sheetView>
  </sheetViews>
  <sheetFormatPr defaultColWidth="8.88671875" defaultRowHeight="14.4"/>
  <cols>
    <col min="1" max="1" width="2.44140625" style="14" customWidth="1"/>
    <col min="2" max="5" width="23.6640625" style="14" customWidth="1"/>
    <col min="6" max="6" width="20.88671875" style="14" customWidth="1"/>
    <col min="7" max="7" width="16.109375" style="14" customWidth="1"/>
    <col min="8" max="8" width="17.88671875" style="14" customWidth="1"/>
    <col min="9" max="9" width="13.33203125" style="14" customWidth="1"/>
    <col min="10" max="11" width="15.6640625" style="14" customWidth="1"/>
    <col min="12" max="12" width="24.5546875" style="14" customWidth="1"/>
    <col min="13" max="13" width="30.88671875" style="14" customWidth="1"/>
    <col min="14" max="16384" width="8.88671875" style="14"/>
  </cols>
  <sheetData>
    <row r="1" spans="2:14" ht="15" thickBot="1"/>
    <row r="2" spans="2:14" ht="38.25" customHeight="1" thickBot="1">
      <c r="B2" s="485" t="s">
        <v>804</v>
      </c>
      <c r="C2" s="486"/>
      <c r="D2" s="486"/>
      <c r="E2" s="486"/>
      <c r="F2" s="486"/>
      <c r="G2" s="486"/>
      <c r="H2" s="486"/>
      <c r="I2" s="486"/>
      <c r="J2" s="486"/>
      <c r="K2" s="486"/>
      <c r="L2" s="486"/>
      <c r="M2" s="487"/>
    </row>
    <row r="3" spans="2:14">
      <c r="B3" s="488" t="s">
        <v>365</v>
      </c>
      <c r="C3" s="490" t="s">
        <v>809</v>
      </c>
      <c r="D3" s="490" t="s">
        <v>821</v>
      </c>
      <c r="E3" s="490" t="s">
        <v>836</v>
      </c>
      <c r="F3" s="494" t="s">
        <v>374</v>
      </c>
      <c r="G3" s="495"/>
      <c r="H3" s="495"/>
      <c r="I3" s="496"/>
      <c r="J3" s="494" t="s">
        <v>806</v>
      </c>
      <c r="K3" s="496"/>
      <c r="L3" s="492" t="s">
        <v>811</v>
      </c>
      <c r="M3" s="497" t="s">
        <v>810</v>
      </c>
    </row>
    <row r="4" spans="2:14" s="173" customFormat="1" ht="43.8" thickBot="1">
      <c r="B4" s="489"/>
      <c r="C4" s="491"/>
      <c r="D4" s="491"/>
      <c r="E4" s="491"/>
      <c r="F4" s="247" t="s">
        <v>812</v>
      </c>
      <c r="G4" s="248" t="s">
        <v>813</v>
      </c>
      <c r="H4" s="248" t="s">
        <v>805</v>
      </c>
      <c r="I4" s="249" t="s">
        <v>814</v>
      </c>
      <c r="J4" s="247" t="s">
        <v>808</v>
      </c>
      <c r="K4" s="249" t="s">
        <v>807</v>
      </c>
      <c r="L4" s="493"/>
      <c r="M4" s="498"/>
    </row>
    <row r="5" spans="2:14" ht="78">
      <c r="B5" s="325" t="s">
        <v>898</v>
      </c>
      <c r="C5" s="326" t="s">
        <v>899</v>
      </c>
      <c r="D5" s="327" t="s">
        <v>900</v>
      </c>
      <c r="E5" s="327" t="s">
        <v>901</v>
      </c>
      <c r="F5" s="328">
        <v>4800000</v>
      </c>
      <c r="G5" s="328">
        <v>4800000</v>
      </c>
      <c r="H5" s="329" t="s">
        <v>902</v>
      </c>
      <c r="I5" s="246"/>
      <c r="J5" s="330" t="s">
        <v>903</v>
      </c>
      <c r="K5" s="331" t="s">
        <v>904</v>
      </c>
      <c r="L5" s="245"/>
      <c r="M5" s="332" t="s">
        <v>905</v>
      </c>
    </row>
    <row r="6" spans="2:14" ht="93.6">
      <c r="B6" s="333" t="s">
        <v>898</v>
      </c>
      <c r="C6" s="334" t="s">
        <v>906</v>
      </c>
      <c r="D6" s="327" t="s">
        <v>907</v>
      </c>
      <c r="E6" s="327" t="s">
        <v>901</v>
      </c>
      <c r="F6" s="328">
        <v>12000000</v>
      </c>
      <c r="G6" s="328">
        <v>12000000</v>
      </c>
      <c r="H6" s="329" t="s">
        <v>908</v>
      </c>
      <c r="I6" s="243"/>
      <c r="J6" s="395" t="s">
        <v>903</v>
      </c>
      <c r="K6" s="395" t="s">
        <v>915</v>
      </c>
      <c r="L6" s="242"/>
      <c r="M6" s="332" t="s">
        <v>905</v>
      </c>
    </row>
    <row r="7" spans="2:14" ht="124.8">
      <c r="B7" s="333" t="s">
        <v>898</v>
      </c>
      <c r="C7" s="334" t="s">
        <v>910</v>
      </c>
      <c r="D7" s="327" t="s">
        <v>907</v>
      </c>
      <c r="E7" s="327" t="s">
        <v>901</v>
      </c>
      <c r="F7" s="328">
        <v>2750000</v>
      </c>
      <c r="G7" s="328">
        <v>2750000</v>
      </c>
      <c r="H7" s="329" t="s">
        <v>912</v>
      </c>
      <c r="I7" s="243"/>
      <c r="J7" s="330" t="s">
        <v>904</v>
      </c>
      <c r="K7" s="330" t="s">
        <v>913</v>
      </c>
      <c r="L7" s="242"/>
      <c r="M7" s="332" t="s">
        <v>905</v>
      </c>
    </row>
    <row r="8" spans="2:14" ht="109.2">
      <c r="B8" s="333" t="s">
        <v>898</v>
      </c>
      <c r="C8" s="334" t="s">
        <v>914</v>
      </c>
      <c r="D8" s="327" t="s">
        <v>911</v>
      </c>
      <c r="E8" s="327" t="s">
        <v>901</v>
      </c>
      <c r="F8" s="328">
        <v>12150000</v>
      </c>
      <c r="G8" s="328">
        <v>12150000</v>
      </c>
      <c r="H8" s="329" t="s">
        <v>1052</v>
      </c>
      <c r="I8" s="243"/>
      <c r="J8" s="330" t="s">
        <v>915</v>
      </c>
      <c r="K8" s="330" t="s">
        <v>916</v>
      </c>
      <c r="L8" s="242"/>
      <c r="M8" s="332" t="s">
        <v>905</v>
      </c>
    </row>
    <row r="9" spans="2:14" ht="109.2">
      <c r="B9" s="413" t="s">
        <v>898</v>
      </c>
      <c r="C9" s="326" t="s">
        <v>917</v>
      </c>
      <c r="D9" s="414" t="s">
        <v>907</v>
      </c>
      <c r="E9" s="414" t="s">
        <v>901</v>
      </c>
      <c r="F9" s="408">
        <v>17900000</v>
      </c>
      <c r="G9" s="408">
        <v>17900000</v>
      </c>
      <c r="H9" s="409" t="s">
        <v>902</v>
      </c>
      <c r="I9" s="410"/>
      <c r="J9" s="415" t="s">
        <v>903</v>
      </c>
      <c r="K9" s="416" t="s">
        <v>904</v>
      </c>
      <c r="L9" s="411"/>
      <c r="M9" s="412" t="s">
        <v>905</v>
      </c>
      <c r="N9" s="27"/>
    </row>
    <row r="10" spans="2:14" ht="109.2">
      <c r="B10" s="333" t="s">
        <v>898</v>
      </c>
      <c r="C10" s="326" t="s">
        <v>918</v>
      </c>
      <c r="D10" s="327" t="s">
        <v>907</v>
      </c>
      <c r="E10" s="327" t="s">
        <v>901</v>
      </c>
      <c r="F10" s="328">
        <v>322236.98</v>
      </c>
      <c r="G10" s="328">
        <v>322236.98</v>
      </c>
      <c r="H10" s="329" t="s">
        <v>912</v>
      </c>
      <c r="I10" s="243"/>
      <c r="J10" s="331" t="s">
        <v>909</v>
      </c>
      <c r="K10" s="330" t="s">
        <v>919</v>
      </c>
      <c r="L10" s="242"/>
      <c r="M10" s="332" t="s">
        <v>905</v>
      </c>
    </row>
    <row r="11" spans="2:14" ht="93.6">
      <c r="B11" s="335" t="s">
        <v>898</v>
      </c>
      <c r="C11" s="326" t="s">
        <v>920</v>
      </c>
      <c r="D11" s="336" t="s">
        <v>907</v>
      </c>
      <c r="E11" s="336" t="s">
        <v>901</v>
      </c>
      <c r="F11" s="337">
        <v>144444</v>
      </c>
      <c r="G11" s="337">
        <v>144444</v>
      </c>
      <c r="H11" s="329" t="s">
        <v>912</v>
      </c>
      <c r="I11" s="243"/>
      <c r="J11" s="331" t="s">
        <v>909</v>
      </c>
      <c r="K11" s="330" t="s">
        <v>919</v>
      </c>
      <c r="L11" s="242"/>
      <c r="M11" s="332" t="s">
        <v>905</v>
      </c>
    </row>
    <row r="12" spans="2:14" ht="93.6">
      <c r="B12" s="405" t="s">
        <v>898</v>
      </c>
      <c r="C12" s="326" t="s">
        <v>1051</v>
      </c>
      <c r="D12" s="406" t="s">
        <v>907</v>
      </c>
      <c r="E12" s="406" t="s">
        <v>901</v>
      </c>
      <c r="F12" s="407">
        <v>1209300.7</v>
      </c>
      <c r="G12" s="408">
        <v>1209300.7</v>
      </c>
      <c r="H12" s="409" t="s">
        <v>912</v>
      </c>
      <c r="I12" s="410"/>
      <c r="J12" s="395" t="s">
        <v>1062</v>
      </c>
      <c r="K12" s="395" t="s">
        <v>1063</v>
      </c>
      <c r="L12" s="411"/>
      <c r="M12" s="412" t="s">
        <v>905</v>
      </c>
    </row>
    <row r="13" spans="2:14" ht="109.2">
      <c r="B13" s="405" t="s">
        <v>898</v>
      </c>
      <c r="C13" s="326" t="s">
        <v>1061</v>
      </c>
      <c r="D13" s="406" t="s">
        <v>907</v>
      </c>
      <c r="E13" s="406" t="s">
        <v>901</v>
      </c>
      <c r="F13" s="407">
        <v>1050078.05</v>
      </c>
      <c r="G13" s="408">
        <v>1050078.05</v>
      </c>
      <c r="H13" s="409" t="s">
        <v>912</v>
      </c>
      <c r="I13" s="410"/>
      <c r="J13" s="395" t="s">
        <v>1062</v>
      </c>
      <c r="K13" s="395" t="s">
        <v>915</v>
      </c>
      <c r="L13" s="411"/>
      <c r="M13" s="412" t="s">
        <v>905</v>
      </c>
    </row>
    <row r="14" spans="2:14" ht="156">
      <c r="B14" s="335" t="s">
        <v>898</v>
      </c>
      <c r="C14" s="334" t="s">
        <v>921</v>
      </c>
      <c r="D14" s="338" t="s">
        <v>911</v>
      </c>
      <c r="E14" s="336" t="s">
        <v>922</v>
      </c>
      <c r="F14" s="337">
        <v>17726595.140000001</v>
      </c>
      <c r="G14" s="337"/>
      <c r="H14" s="329" t="s">
        <v>923</v>
      </c>
      <c r="I14" s="243"/>
      <c r="J14" s="242"/>
      <c r="K14" s="243"/>
      <c r="L14" s="242"/>
      <c r="M14" s="332" t="s">
        <v>905</v>
      </c>
    </row>
    <row r="15" spans="2:14" ht="156">
      <c r="B15" s="335" t="s">
        <v>898</v>
      </c>
      <c r="C15" s="334" t="s">
        <v>924</v>
      </c>
      <c r="D15" s="338" t="s">
        <v>900</v>
      </c>
      <c r="E15" s="336" t="s">
        <v>922</v>
      </c>
      <c r="F15" s="337">
        <v>20100000</v>
      </c>
      <c r="G15" s="337"/>
      <c r="H15" s="329" t="s">
        <v>923</v>
      </c>
      <c r="I15" s="243"/>
      <c r="J15" s="242"/>
      <c r="K15" s="243"/>
      <c r="L15" s="242"/>
      <c r="M15" s="332" t="s">
        <v>905</v>
      </c>
    </row>
    <row r="16" spans="2:14" ht="140.25" customHeight="1">
      <c r="B16" s="335" t="s">
        <v>898</v>
      </c>
      <c r="C16" s="334" t="s">
        <v>925</v>
      </c>
      <c r="D16" s="338" t="s">
        <v>900</v>
      </c>
      <c r="E16" s="336" t="s">
        <v>922</v>
      </c>
      <c r="F16" s="337">
        <v>37300000</v>
      </c>
      <c r="G16" s="337"/>
      <c r="H16" s="329" t="s">
        <v>923</v>
      </c>
      <c r="I16" s="243"/>
      <c r="J16" s="242"/>
      <c r="K16" s="243"/>
      <c r="L16" s="242"/>
      <c r="M16" s="332" t="s">
        <v>905</v>
      </c>
    </row>
    <row r="17" spans="1:13" ht="53.25" customHeight="1">
      <c r="A17" s="27"/>
      <c r="B17" s="417" t="s">
        <v>898</v>
      </c>
      <c r="C17" s="326" t="s">
        <v>926</v>
      </c>
      <c r="D17" s="406" t="s">
        <v>927</v>
      </c>
      <c r="E17" s="406" t="s">
        <v>922</v>
      </c>
      <c r="F17" s="407">
        <v>8000000</v>
      </c>
      <c r="G17" s="407"/>
      <c r="H17" s="409" t="s">
        <v>923</v>
      </c>
      <c r="I17" s="410"/>
      <c r="J17" s="411"/>
      <c r="K17" s="410"/>
      <c r="L17" s="411"/>
      <c r="M17" s="412" t="s">
        <v>905</v>
      </c>
    </row>
    <row r="18" spans="1:13" ht="72" customHeight="1">
      <c r="A18" s="27"/>
      <c r="B18" s="417" t="s">
        <v>898</v>
      </c>
      <c r="C18" s="326" t="s">
        <v>928</v>
      </c>
      <c r="D18" s="406" t="s">
        <v>929</v>
      </c>
      <c r="E18" s="406" t="s">
        <v>922</v>
      </c>
      <c r="F18" s="407">
        <v>600000</v>
      </c>
      <c r="G18" s="407"/>
      <c r="H18" s="409" t="s">
        <v>923</v>
      </c>
      <c r="I18" s="410"/>
      <c r="J18" s="411"/>
      <c r="K18" s="410"/>
      <c r="L18" s="411"/>
      <c r="M18" s="412" t="s">
        <v>905</v>
      </c>
    </row>
    <row r="19" spans="1:13" ht="54" customHeight="1">
      <c r="A19" s="27"/>
      <c r="B19" s="417" t="s">
        <v>898</v>
      </c>
      <c r="C19" s="326" t="s">
        <v>930</v>
      </c>
      <c r="D19" s="406" t="s">
        <v>927</v>
      </c>
      <c r="E19" s="406" t="s">
        <v>922</v>
      </c>
      <c r="F19" s="407">
        <v>6000000</v>
      </c>
      <c r="G19" s="407"/>
      <c r="H19" s="409" t="s">
        <v>923</v>
      </c>
      <c r="I19" s="410"/>
      <c r="J19" s="411"/>
      <c r="K19" s="410"/>
      <c r="L19" s="411"/>
      <c r="M19" s="412" t="s">
        <v>905</v>
      </c>
    </row>
    <row r="20" spans="1:13">
      <c r="A20" s="27"/>
      <c r="B20" s="499" t="s">
        <v>898</v>
      </c>
      <c r="C20" s="502" t="s">
        <v>931</v>
      </c>
      <c r="D20" s="505" t="s">
        <v>907</v>
      </c>
      <c r="E20" s="505" t="s">
        <v>901</v>
      </c>
      <c r="F20" s="508">
        <v>38100000</v>
      </c>
      <c r="G20" s="407">
        <v>11579636.049999997</v>
      </c>
      <c r="H20" s="409" t="s">
        <v>932</v>
      </c>
      <c r="I20" s="511"/>
      <c r="J20" s="514" t="s">
        <v>933</v>
      </c>
      <c r="K20" s="517" t="s">
        <v>934</v>
      </c>
      <c r="L20" s="520"/>
      <c r="M20" s="523" t="s">
        <v>905</v>
      </c>
    </row>
    <row r="21" spans="1:13">
      <c r="A21" s="27"/>
      <c r="B21" s="500"/>
      <c r="C21" s="503"/>
      <c r="D21" s="506"/>
      <c r="E21" s="506"/>
      <c r="F21" s="509"/>
      <c r="G21" s="407">
        <v>520000</v>
      </c>
      <c r="H21" s="409" t="s">
        <v>935</v>
      </c>
      <c r="I21" s="512"/>
      <c r="J21" s="515"/>
      <c r="K21" s="518"/>
      <c r="L21" s="521"/>
      <c r="M21" s="524"/>
    </row>
    <row r="22" spans="1:13">
      <c r="A22" s="27"/>
      <c r="B22" s="501"/>
      <c r="C22" s="504"/>
      <c r="D22" s="507"/>
      <c r="E22" s="507"/>
      <c r="F22" s="510"/>
      <c r="G22" s="407">
        <v>20000000</v>
      </c>
      <c r="H22" s="409" t="s">
        <v>936</v>
      </c>
      <c r="I22" s="513"/>
      <c r="J22" s="516"/>
      <c r="K22" s="519"/>
      <c r="L22" s="522"/>
      <c r="M22" s="525"/>
    </row>
    <row r="23" spans="1:13" ht="52.5" customHeight="1">
      <c r="A23" s="27"/>
      <c r="B23" s="417" t="s">
        <v>898</v>
      </c>
      <c r="C23" s="326" t="s">
        <v>937</v>
      </c>
      <c r="D23" s="418" t="s">
        <v>907</v>
      </c>
      <c r="E23" s="418" t="s">
        <v>901</v>
      </c>
      <c r="F23" s="407">
        <v>561296.48</v>
      </c>
      <c r="G23" s="407">
        <v>561296.48</v>
      </c>
      <c r="H23" s="409" t="s">
        <v>938</v>
      </c>
      <c r="I23" s="410"/>
      <c r="J23" s="411"/>
      <c r="K23" s="410"/>
      <c r="L23" s="411"/>
      <c r="M23" s="412" t="s">
        <v>905</v>
      </c>
    </row>
    <row r="24" spans="1:13" ht="75.75" customHeight="1">
      <c r="A24" s="27"/>
      <c r="B24" s="419" t="s">
        <v>898</v>
      </c>
      <c r="C24" s="326" t="s">
        <v>939</v>
      </c>
      <c r="D24" s="414" t="s">
        <v>900</v>
      </c>
      <c r="E24" s="420" t="s">
        <v>901</v>
      </c>
      <c r="F24" s="408">
        <v>1000000</v>
      </c>
      <c r="G24" s="408">
        <v>1000000</v>
      </c>
      <c r="H24" s="409" t="s">
        <v>940</v>
      </c>
      <c r="I24" s="410"/>
      <c r="J24" s="411"/>
      <c r="K24" s="410"/>
      <c r="L24" s="411"/>
      <c r="M24" s="412" t="s">
        <v>905</v>
      </c>
    </row>
    <row r="25" spans="1:13" ht="69.75" customHeight="1">
      <c r="A25" s="27"/>
      <c r="B25" s="419" t="s">
        <v>898</v>
      </c>
      <c r="C25" s="326" t="s">
        <v>941</v>
      </c>
      <c r="D25" s="414" t="s">
        <v>900</v>
      </c>
      <c r="E25" s="420" t="s">
        <v>901</v>
      </c>
      <c r="F25" s="408">
        <v>1000000</v>
      </c>
      <c r="G25" s="408">
        <v>1000000</v>
      </c>
      <c r="H25" s="409" t="s">
        <v>938</v>
      </c>
      <c r="I25" s="410"/>
      <c r="J25" s="411"/>
      <c r="K25" s="410"/>
      <c r="L25" s="411"/>
      <c r="M25" s="412" t="s">
        <v>905</v>
      </c>
    </row>
    <row r="26" spans="1:13" ht="82.5" customHeight="1">
      <c r="A26" s="27"/>
      <c r="B26" s="417" t="s">
        <v>898</v>
      </c>
      <c r="C26" s="326" t="s">
        <v>942</v>
      </c>
      <c r="D26" s="418" t="s">
        <v>907</v>
      </c>
      <c r="E26" s="418" t="s">
        <v>901</v>
      </c>
      <c r="F26" s="407">
        <v>765000</v>
      </c>
      <c r="G26" s="407">
        <v>765000</v>
      </c>
      <c r="H26" s="421" t="s">
        <v>940</v>
      </c>
      <c r="I26" s="422"/>
      <c r="J26" s="411"/>
      <c r="K26" s="410"/>
      <c r="L26" s="411"/>
      <c r="M26" s="412" t="s">
        <v>905</v>
      </c>
    </row>
    <row r="27" spans="1:13" ht="37.5" customHeight="1">
      <c r="A27" s="27"/>
      <c r="B27" s="526" t="s">
        <v>898</v>
      </c>
      <c r="C27" s="502" t="s">
        <v>1059</v>
      </c>
      <c r="D27" s="528" t="s">
        <v>900</v>
      </c>
      <c r="E27" s="528" t="s">
        <v>901</v>
      </c>
      <c r="F27" s="530">
        <v>600000</v>
      </c>
      <c r="G27" s="408">
        <v>200546.59</v>
      </c>
      <c r="H27" s="409" t="s">
        <v>940</v>
      </c>
      <c r="I27" s="511"/>
      <c r="J27" s="520"/>
      <c r="K27" s="511"/>
      <c r="L27" s="520"/>
      <c r="M27" s="523" t="s">
        <v>905</v>
      </c>
    </row>
    <row r="28" spans="1:13" ht="62.25" customHeight="1">
      <c r="A28" s="27"/>
      <c r="B28" s="527"/>
      <c r="C28" s="504"/>
      <c r="D28" s="529"/>
      <c r="E28" s="529"/>
      <c r="F28" s="531"/>
      <c r="G28" s="408">
        <v>399453.41</v>
      </c>
      <c r="H28" s="409" t="s">
        <v>940</v>
      </c>
      <c r="I28" s="513"/>
      <c r="J28" s="522"/>
      <c r="K28" s="513"/>
      <c r="L28" s="522"/>
      <c r="M28" s="525"/>
    </row>
    <row r="29" spans="1:13" ht="92.25" customHeight="1">
      <c r="A29" s="27"/>
      <c r="B29" s="419" t="s">
        <v>898</v>
      </c>
      <c r="C29" s="423" t="s">
        <v>943</v>
      </c>
      <c r="D29" s="420" t="s">
        <v>907</v>
      </c>
      <c r="E29" s="420" t="s">
        <v>901</v>
      </c>
      <c r="F29" s="408">
        <v>315000</v>
      </c>
      <c r="G29" s="408">
        <v>315000</v>
      </c>
      <c r="H29" s="409" t="s">
        <v>940</v>
      </c>
      <c r="I29" s="410"/>
      <c r="J29" s="416" t="s">
        <v>909</v>
      </c>
      <c r="K29" s="424" t="s">
        <v>1056</v>
      </c>
      <c r="L29" s="411"/>
      <c r="M29" s="412" t="s">
        <v>905</v>
      </c>
    </row>
  </sheetData>
  <mergeCells count="29">
    <mergeCell ref="I27:I28"/>
    <mergeCell ref="J27:J28"/>
    <mergeCell ref="K27:K28"/>
    <mergeCell ref="L27:L28"/>
    <mergeCell ref="M27:M28"/>
    <mergeCell ref="B27:B28"/>
    <mergeCell ref="C27:C28"/>
    <mergeCell ref="D27:D28"/>
    <mergeCell ref="E27:E28"/>
    <mergeCell ref="F27:F28"/>
    <mergeCell ref="I20:I22"/>
    <mergeCell ref="J20:J22"/>
    <mergeCell ref="K20:K22"/>
    <mergeCell ref="L20:L22"/>
    <mergeCell ref="M20:M22"/>
    <mergeCell ref="B20:B22"/>
    <mergeCell ref="C20:C22"/>
    <mergeCell ref="D20:D22"/>
    <mergeCell ref="E20:E22"/>
    <mergeCell ref="F20:F22"/>
    <mergeCell ref="B2:M2"/>
    <mergeCell ref="B3:B4"/>
    <mergeCell ref="C3:C4"/>
    <mergeCell ref="L3:L4"/>
    <mergeCell ref="F3:I3"/>
    <mergeCell ref="J3:K3"/>
    <mergeCell ref="M3:M4"/>
    <mergeCell ref="D3:D4"/>
    <mergeCell ref="E3:E4"/>
  </mergeCells>
  <pageMargins left="0.7" right="0.7" top="0.54" bottom="0.56999999999999995" header="0.3" footer="0.3"/>
  <pageSetup paperSize="8"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1"/>
  <sheetViews>
    <sheetView zoomScale="85" zoomScaleNormal="85" workbookViewId="0">
      <selection activeCell="C11" sqref="C11"/>
    </sheetView>
  </sheetViews>
  <sheetFormatPr defaultColWidth="8.88671875" defaultRowHeight="14.4"/>
  <cols>
    <col min="1" max="1" width="3" style="14" customWidth="1"/>
    <col min="2" max="2" width="54.44140625" style="14" customWidth="1"/>
    <col min="3" max="3" width="139.88671875" style="14" bestFit="1" customWidth="1"/>
    <col min="4" max="16384" width="8.88671875" style="14"/>
  </cols>
  <sheetData>
    <row r="2" spans="2:3" ht="30" customHeight="1">
      <c r="B2" s="172" t="s">
        <v>373</v>
      </c>
      <c r="C2" s="170" t="s">
        <v>372</v>
      </c>
    </row>
    <row r="3" spans="2:3" ht="30" customHeight="1">
      <c r="B3" s="162" t="s">
        <v>815</v>
      </c>
      <c r="C3" s="162" t="s">
        <v>816</v>
      </c>
    </row>
    <row r="4" spans="2:3" ht="30" customHeight="1">
      <c r="B4" s="162" t="s">
        <v>376</v>
      </c>
      <c r="C4" s="168" t="s">
        <v>375</v>
      </c>
    </row>
    <row r="5" spans="2:3" ht="30" customHeight="1">
      <c r="B5" s="162" t="s">
        <v>821</v>
      </c>
      <c r="C5" s="168" t="s">
        <v>822</v>
      </c>
    </row>
    <row r="6" spans="2:3" ht="30" customHeight="1">
      <c r="B6" s="162" t="s">
        <v>836</v>
      </c>
      <c r="C6" s="168" t="s">
        <v>837</v>
      </c>
    </row>
    <row r="7" spans="2:3" ht="53.25" customHeight="1">
      <c r="B7" s="162" t="s">
        <v>817</v>
      </c>
      <c r="C7" s="160" t="s">
        <v>818</v>
      </c>
    </row>
    <row r="8" spans="2:3" ht="30" customHeight="1">
      <c r="B8" s="162" t="s">
        <v>819</v>
      </c>
      <c r="C8" s="168" t="s">
        <v>820</v>
      </c>
    </row>
    <row r="9" spans="2:3" ht="30" customHeight="1">
      <c r="B9" s="167" t="s">
        <v>806</v>
      </c>
      <c r="C9" s="168" t="s">
        <v>823</v>
      </c>
    </row>
    <row r="10" spans="2:3" ht="30" customHeight="1">
      <c r="B10" s="167" t="s">
        <v>811</v>
      </c>
      <c r="C10" s="244" t="s">
        <v>896</v>
      </c>
    </row>
    <row r="11" spans="2:3" ht="30" customHeight="1">
      <c r="B11" s="167" t="s">
        <v>810</v>
      </c>
      <c r="C11" s="168" t="s">
        <v>824</v>
      </c>
    </row>
  </sheetData>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vt:i4>
      </vt:variant>
    </vt:vector>
  </HeadingPairs>
  <TitlesOfParts>
    <vt:vector size="13" baseType="lpstr">
      <vt:lpstr>A) Scheda traffici portuali</vt:lpstr>
      <vt:lpstr>Guida traffici portuali</vt:lpstr>
      <vt:lpstr>ANNEX A) Scheda o-d mare</vt:lpstr>
      <vt:lpstr>B) Scheda traffici hinterland</vt:lpstr>
      <vt:lpstr>Guida traffici hinterland</vt:lpstr>
      <vt:lpstr>ANNEX B) Scheda o-d ferro</vt:lpstr>
      <vt:lpstr>Scheda o-d</vt:lpstr>
      <vt:lpstr>A) Interventi in programmazione</vt:lpstr>
      <vt:lpstr>Guida interventi in programmaz.</vt:lpstr>
      <vt:lpstr>B) Fascicolo del porto</vt:lpstr>
      <vt:lpstr>Guida fascicolo del porto</vt:lpstr>
      <vt:lpstr>Bilancio ADSP</vt:lpstr>
      <vt:lpstr>'Scheda o-d'!Area_stampa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matteo.arena</dc:creator>
  <cp:lastModifiedBy>Diego Tiberio Sara</cp:lastModifiedBy>
  <cp:lastPrinted>2019-01-07T15:04:07Z</cp:lastPrinted>
  <dcterms:created xsi:type="dcterms:W3CDTF">2017-06-23T07:40:53Z</dcterms:created>
  <dcterms:modified xsi:type="dcterms:W3CDTF">2019-01-18T11:34:44Z</dcterms:modified>
</cp:coreProperties>
</file>